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6710" windowHeight="9390" activeTab="0"/>
  </bookViews>
  <sheets>
    <sheet name="JPsi" sheetId="1" r:id="rId1"/>
    <sheet name="Psip" sheetId="2" r:id="rId2"/>
    <sheet name="Upsilon" sheetId="3" r:id="rId3"/>
    <sheet name="DY" sheetId="4" r:id="rId4"/>
    <sheet name="D muX" sheetId="5" r:id="rId5"/>
    <sheet name="B to JPsi" sheetId="6" r:id="rId6"/>
  </sheets>
  <definedNames/>
  <calcPr fullCalcOnLoad="1"/>
</workbook>
</file>

<file path=xl/sharedStrings.xml><?xml version="1.0" encoding="utf-8"?>
<sst xmlns="http://schemas.openxmlformats.org/spreadsheetml/2006/main" count="459" uniqueCount="51">
  <si>
    <t>Arm</t>
  </si>
  <si>
    <t>Accept</t>
  </si>
  <si>
    <t>Lumi</t>
  </si>
  <si>
    <t>Xsect</t>
  </si>
  <si>
    <t>South</t>
  </si>
  <si>
    <t>Central</t>
  </si>
  <si>
    <t>North</t>
  </si>
  <si>
    <t>J/Psi</t>
  </si>
  <si>
    <t>Signal</t>
  </si>
  <si>
    <t>Beam</t>
  </si>
  <si>
    <t>pp</t>
  </si>
  <si>
    <t>200 GeV</t>
  </si>
  <si>
    <t>dY</t>
  </si>
  <si>
    <t>AuAu</t>
  </si>
  <si>
    <t>dAu</t>
  </si>
  <si>
    <t>Trig</t>
  </si>
  <si>
    <t>DF</t>
  </si>
  <si>
    <t>PHENIX</t>
  </si>
  <si>
    <t>RHIC</t>
  </si>
  <si>
    <t>per week</t>
  </si>
  <si>
    <t>counts</t>
  </si>
  <si>
    <t>500 GeV</t>
  </si>
  <si>
    <t>A1</t>
  </si>
  <si>
    <t>A2</t>
  </si>
  <si>
    <t>alpha2</t>
  </si>
  <si>
    <t>alpha1</t>
  </si>
  <si>
    <t>CuCu</t>
  </si>
  <si>
    <t>RHIC-II</t>
  </si>
  <si>
    <t>pAu</t>
  </si>
  <si>
    <t>achieved</t>
  </si>
  <si>
    <t>rates</t>
  </si>
  <si>
    <t>II/achieved</t>
  </si>
  <si>
    <t>12 wks</t>
  </si>
  <si>
    <r>
      <t>E</t>
    </r>
    <r>
      <rPr>
        <b/>
        <u val="single"/>
        <vertAlign val="superscript"/>
        <sz val="10"/>
        <rFont val="Browallia New"/>
        <family val="2"/>
      </rPr>
      <t>J/</t>
    </r>
    <r>
      <rPr>
        <b/>
        <u val="single"/>
        <vertAlign val="superscript"/>
        <sz val="10"/>
        <rFont val="Symbol"/>
        <family val="1"/>
      </rPr>
      <t>Y</t>
    </r>
    <r>
      <rPr>
        <b/>
        <u val="single"/>
        <vertAlign val="subscript"/>
        <sz val="10"/>
        <rFont val="Browallia New"/>
        <family val="2"/>
      </rPr>
      <t>BBC</t>
    </r>
  </si>
  <si>
    <r>
      <t>(nb</t>
    </r>
    <r>
      <rPr>
        <b/>
        <u val="single"/>
        <vertAlign val="superscript"/>
        <sz val="10"/>
        <rFont val="Browallia New"/>
        <family val="2"/>
      </rPr>
      <t>-1</t>
    </r>
    <r>
      <rPr>
        <b/>
        <u val="single"/>
        <sz val="10"/>
        <rFont val="Browallia New"/>
        <family val="2"/>
      </rPr>
      <t>)</t>
    </r>
  </si>
  <si>
    <t>(nb)</t>
  </si>
  <si>
    <t>Erec</t>
  </si>
  <si>
    <t>Psi'</t>
  </si>
  <si>
    <t>Ups</t>
  </si>
  <si>
    <t>BR</t>
  </si>
  <si>
    <r>
      <t>(nb</t>
    </r>
    <r>
      <rPr>
        <b/>
        <u val="single"/>
        <vertAlign val="superscript"/>
        <sz val="10"/>
        <rFont val="Arial"/>
        <family val="2"/>
      </rPr>
      <t>-1</t>
    </r>
    <r>
      <rPr>
        <b/>
        <u val="single"/>
        <sz val="10"/>
        <rFont val="Arial"/>
        <family val="2"/>
      </rPr>
      <t>)</t>
    </r>
  </si>
  <si>
    <t>DY</t>
  </si>
  <si>
    <t>D</t>
  </si>
  <si>
    <t>500 GeV xsect factor from Woehri, SQM2003</t>
  </si>
  <si>
    <t>efficiencies from PLM</t>
  </si>
  <si>
    <t>assume sig500 = 8*sig200 based on Woehri plot form SQM2003</t>
  </si>
  <si>
    <t>B</t>
  </si>
  <si>
    <t>B -&gt; J/Psi X</t>
  </si>
  <si>
    <t>D -&gt; mu X</t>
  </si>
  <si>
    <t>Drell-YAN</t>
  </si>
  <si>
    <t>Upsilon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</si>
</sst>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E+00"/>
    <numFmt numFmtId="166" formatCode="0.000E+00"/>
    <numFmt numFmtId="167" formatCode="0.0"/>
    <numFmt numFmtId="168" formatCode="0.000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Browallia New"/>
      <family val="2"/>
    </font>
    <font>
      <b/>
      <u val="single"/>
      <vertAlign val="superscript"/>
      <sz val="10"/>
      <name val="Browallia New"/>
      <family val="2"/>
    </font>
    <font>
      <b/>
      <u val="single"/>
      <vertAlign val="superscript"/>
      <sz val="10"/>
      <name val="Symbol"/>
      <family val="1"/>
    </font>
    <font>
      <b/>
      <u val="single"/>
      <vertAlign val="subscript"/>
      <sz val="10"/>
      <name val="Browallia New"/>
      <family val="2"/>
    </font>
    <font>
      <sz val="10"/>
      <color indexed="10"/>
      <name val="Arial"/>
      <family val="0"/>
    </font>
    <font>
      <b/>
      <u val="single"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11" fontId="0" fillId="0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C9" sqref="C9"/>
    </sheetView>
  </sheetViews>
  <sheetFormatPr defaultColWidth="9.140625" defaultRowHeight="12.75"/>
  <cols>
    <col min="1" max="1" width="7.8515625" style="18" customWidth="1"/>
    <col min="2" max="2" width="5.8515625" style="18" customWidth="1"/>
    <col min="3" max="4" width="4.00390625" style="18" customWidth="1"/>
    <col min="5" max="5" width="6.57421875" style="18" customWidth="1"/>
    <col min="6" max="6" width="3.7109375" style="18" customWidth="1"/>
    <col min="7" max="7" width="6.28125" style="18" customWidth="1"/>
    <col min="8" max="8" width="4.57421875" style="18" customWidth="1"/>
    <col min="9" max="9" width="5.28125" style="18" customWidth="1"/>
    <col min="10" max="10" width="5.8515625" style="18" customWidth="1"/>
    <col min="11" max="11" width="9.00390625" style="18" customWidth="1"/>
    <col min="12" max="12" width="10.421875" style="22" customWidth="1"/>
    <col min="13" max="13" width="5.7109375" style="18" customWidth="1"/>
    <col min="14" max="14" width="7.00390625" style="18" customWidth="1"/>
    <col min="15" max="16" width="5.8515625" style="18" customWidth="1"/>
    <col min="17" max="17" width="9.7109375" style="18" customWidth="1"/>
    <col min="18" max="18" width="9.8515625" style="18" customWidth="1"/>
    <col min="19" max="19" width="11.140625" style="22" customWidth="1"/>
    <col min="20" max="20" width="8.00390625" style="18" customWidth="1"/>
    <col min="21" max="21" width="11.8515625" style="18" customWidth="1"/>
    <col min="22" max="16384" width="5.8515625" style="18" customWidth="1"/>
  </cols>
  <sheetData>
    <row r="1" spans="1:19" s="4" customFormat="1" ht="12.75">
      <c r="A1" s="1"/>
      <c r="B1" s="6" t="s">
        <v>39</v>
      </c>
      <c r="C1" s="1"/>
      <c r="D1" s="1"/>
      <c r="E1" s="1"/>
      <c r="F1" s="1"/>
      <c r="G1" s="1"/>
      <c r="H1" s="1"/>
      <c r="I1" s="1"/>
      <c r="J1" s="1"/>
      <c r="K1" s="2" t="s">
        <v>29</v>
      </c>
      <c r="L1" s="3" t="s">
        <v>27</v>
      </c>
      <c r="R1" s="2" t="s">
        <v>29</v>
      </c>
      <c r="S1" s="5"/>
    </row>
    <row r="2" spans="2:21" s="4" customFormat="1" ht="12.75">
      <c r="B2" s="4">
        <v>0.059</v>
      </c>
      <c r="E2" s="4" t="s">
        <v>7</v>
      </c>
      <c r="K2" s="2" t="s">
        <v>2</v>
      </c>
      <c r="L2" s="3" t="s">
        <v>2</v>
      </c>
      <c r="M2" s="2"/>
      <c r="N2" s="2"/>
      <c r="O2" s="2"/>
      <c r="P2" s="2"/>
      <c r="Q2" s="2"/>
      <c r="R2" s="2" t="s">
        <v>2</v>
      </c>
      <c r="S2" s="3" t="s">
        <v>27</v>
      </c>
      <c r="U2" s="3" t="s">
        <v>27</v>
      </c>
    </row>
    <row r="3" spans="11:21" s="4" customFormat="1" ht="12.75">
      <c r="K3" s="2" t="s">
        <v>19</v>
      </c>
      <c r="L3" s="3" t="s">
        <v>19</v>
      </c>
      <c r="M3" s="2" t="s">
        <v>18</v>
      </c>
      <c r="N3" s="2" t="s">
        <v>17</v>
      </c>
      <c r="O3" s="2"/>
      <c r="P3" s="2"/>
      <c r="Q3" s="2" t="s">
        <v>3</v>
      </c>
      <c r="R3" s="2" t="s">
        <v>20</v>
      </c>
      <c r="S3" s="3" t="s">
        <v>20</v>
      </c>
      <c r="T3" s="2" t="s">
        <v>30</v>
      </c>
      <c r="U3" s="3" t="s">
        <v>20</v>
      </c>
    </row>
    <row r="4" spans="1:21" s="10" customFormat="1" ht="14.25" customHeight="1">
      <c r="A4" s="6" t="s">
        <v>9</v>
      </c>
      <c r="B4" s="6" t="s">
        <v>8</v>
      </c>
      <c r="C4" s="6" t="s">
        <v>22</v>
      </c>
      <c r="D4" s="6" t="s">
        <v>23</v>
      </c>
      <c r="E4" s="6" t="s">
        <v>0</v>
      </c>
      <c r="F4" s="6" t="s">
        <v>12</v>
      </c>
      <c r="G4" s="7" t="s">
        <v>1</v>
      </c>
      <c r="H4" s="7" t="s">
        <v>36</v>
      </c>
      <c r="I4" s="7" t="s">
        <v>15</v>
      </c>
      <c r="J4" s="7" t="s">
        <v>33</v>
      </c>
      <c r="K4" s="7" t="s">
        <v>34</v>
      </c>
      <c r="L4" s="8" t="s">
        <v>34</v>
      </c>
      <c r="M4" s="7" t="s">
        <v>16</v>
      </c>
      <c r="N4" s="7" t="s">
        <v>16</v>
      </c>
      <c r="O4" s="7" t="s">
        <v>25</v>
      </c>
      <c r="P4" s="7" t="s">
        <v>24</v>
      </c>
      <c r="Q4" s="6" t="s">
        <v>35</v>
      </c>
      <c r="R4" s="6" t="s">
        <v>19</v>
      </c>
      <c r="S4" s="9" t="s">
        <v>19</v>
      </c>
      <c r="T4" s="6" t="s">
        <v>31</v>
      </c>
      <c r="U4" s="6" t="s">
        <v>32</v>
      </c>
    </row>
    <row r="5" spans="1:21" s="10" customFormat="1" ht="12.75">
      <c r="A5" s="10" t="s">
        <v>11</v>
      </c>
      <c r="B5" s="10" t="s">
        <v>7</v>
      </c>
      <c r="C5" s="10">
        <v>1</v>
      </c>
      <c r="D5" s="10">
        <v>1</v>
      </c>
      <c r="E5" s="10" t="s">
        <v>4</v>
      </c>
      <c r="F5" s="10">
        <v>1</v>
      </c>
      <c r="G5" s="10">
        <v>0.128</v>
      </c>
      <c r="H5" s="10">
        <v>0.8</v>
      </c>
      <c r="I5" s="10">
        <v>0.8</v>
      </c>
      <c r="J5" s="10">
        <v>0.79</v>
      </c>
      <c r="K5" s="10">
        <v>900</v>
      </c>
      <c r="L5" s="11">
        <v>33000</v>
      </c>
      <c r="M5" s="12">
        <v>1</v>
      </c>
      <c r="N5" s="12">
        <v>0.55</v>
      </c>
      <c r="O5" s="12">
        <v>1</v>
      </c>
      <c r="P5" s="12">
        <v>1</v>
      </c>
      <c r="Q5" s="13">
        <v>450</v>
      </c>
      <c r="R5" s="24">
        <f>F5*G5*H5*I5*J5*K5*M5*N5*Q5*$B$2</f>
        <v>850.5243648000002</v>
      </c>
      <c r="S5" s="24">
        <f>F5*G5*H5*I5*J5*L5*M5*N5*Q5*$B$2</f>
        <v>31185.893376000007</v>
      </c>
      <c r="T5" s="15">
        <f>S5/R5</f>
        <v>36.666666666666664</v>
      </c>
      <c r="U5" s="23">
        <f>12*S5</f>
        <v>374230.7205120001</v>
      </c>
    </row>
    <row r="6" spans="1:21" s="10" customFormat="1" ht="12.75">
      <c r="A6" s="10" t="s">
        <v>10</v>
      </c>
      <c r="C6" s="10">
        <v>1</v>
      </c>
      <c r="D6" s="10">
        <v>1</v>
      </c>
      <c r="E6" s="10" t="s">
        <v>5</v>
      </c>
      <c r="F6" s="10">
        <v>1</v>
      </c>
      <c r="G6" s="10">
        <v>0.02</v>
      </c>
      <c r="H6" s="10">
        <v>0.5</v>
      </c>
      <c r="I6" s="10">
        <v>0.75</v>
      </c>
      <c r="J6" s="10">
        <v>0.79</v>
      </c>
      <c r="K6" s="10">
        <f>K5</f>
        <v>900</v>
      </c>
      <c r="L6" s="11">
        <f>L5</f>
        <v>33000</v>
      </c>
      <c r="M6" s="12">
        <f>M5</f>
        <v>1</v>
      </c>
      <c r="N6" s="12">
        <f>N5</f>
        <v>0.55</v>
      </c>
      <c r="O6" s="12">
        <v>1</v>
      </c>
      <c r="P6" s="12">
        <v>1</v>
      </c>
      <c r="Q6" s="13">
        <v>673</v>
      </c>
      <c r="R6" s="24">
        <f>F6*G6*H6*I6*J6*K6*M6*N6*Q6*$B$2</f>
        <v>116.45566762499999</v>
      </c>
      <c r="S6" s="24">
        <f>F6*G6*H6*I6*J6*L6*M6*N6*Q6*$B$2</f>
        <v>4270.04114625</v>
      </c>
      <c r="T6" s="15">
        <f>S6/R6</f>
        <v>36.666666666666664</v>
      </c>
      <c r="U6" s="23">
        <f>12*S6</f>
        <v>51240.493754999996</v>
      </c>
    </row>
    <row r="7" spans="3:21" s="10" customFormat="1" ht="12.75">
      <c r="C7" s="10">
        <v>1</v>
      </c>
      <c r="D7" s="10">
        <v>1</v>
      </c>
      <c r="E7" s="10" t="s">
        <v>6</v>
      </c>
      <c r="F7" s="10">
        <v>1.2</v>
      </c>
      <c r="G7" s="10">
        <v>0.127</v>
      </c>
      <c r="H7" s="10">
        <v>0.8</v>
      </c>
      <c r="I7" s="10">
        <v>0.8</v>
      </c>
      <c r="J7" s="10">
        <v>0.79</v>
      </c>
      <c r="K7" s="10">
        <f>K5</f>
        <v>900</v>
      </c>
      <c r="L7" s="11">
        <f>L5</f>
        <v>33000</v>
      </c>
      <c r="M7" s="12">
        <f>M5</f>
        <v>1</v>
      </c>
      <c r="N7" s="12">
        <f>N5</f>
        <v>0.55</v>
      </c>
      <c r="O7" s="12">
        <v>1</v>
      </c>
      <c r="P7" s="12">
        <v>1</v>
      </c>
      <c r="Q7" s="13">
        <f>$Q5</f>
        <v>450</v>
      </c>
      <c r="R7" s="24">
        <f>F7*G7*H7*I7*J7*K7*M7*N7*Q7*$B$2</f>
        <v>1012.6555718400002</v>
      </c>
      <c r="S7" s="24">
        <f>F7*G7*H7*I7*J7*L7*M7*N7*Q7*$B$2</f>
        <v>37130.704300800004</v>
      </c>
      <c r="T7" s="15">
        <f>S7/R7</f>
        <v>36.666666666666664</v>
      </c>
      <c r="U7" s="23">
        <f>12*S7</f>
        <v>445568.45160960004</v>
      </c>
    </row>
    <row r="8" spans="12:19" s="10" customFormat="1" ht="12.75">
      <c r="L8" s="11"/>
      <c r="M8" s="12"/>
      <c r="N8" s="12"/>
      <c r="O8" s="12"/>
      <c r="P8" s="12"/>
      <c r="Q8" s="13"/>
      <c r="R8" s="23"/>
      <c r="S8" s="24"/>
    </row>
    <row r="9" spans="1:21" s="10" customFormat="1" ht="12.75">
      <c r="A9" s="10" t="s">
        <v>11</v>
      </c>
      <c r="B9" s="10" t="s">
        <v>7</v>
      </c>
      <c r="C9" s="10">
        <v>2</v>
      </c>
      <c r="D9" s="10">
        <v>197</v>
      </c>
      <c r="E9" s="10" t="s">
        <v>4</v>
      </c>
      <c r="F9" s="10">
        <v>1</v>
      </c>
      <c r="G9" s="10">
        <v>0.128</v>
      </c>
      <c r="H9" s="10">
        <v>0.8</v>
      </c>
      <c r="I9" s="10">
        <v>0.8</v>
      </c>
      <c r="J9" s="10">
        <v>0.9362</v>
      </c>
      <c r="K9" s="10">
        <v>4.5</v>
      </c>
      <c r="L9" s="11">
        <v>62</v>
      </c>
      <c r="M9" s="12">
        <v>1</v>
      </c>
      <c r="N9" s="12">
        <v>0.55</v>
      </c>
      <c r="O9" s="12">
        <v>0.95</v>
      </c>
      <c r="P9" s="12">
        <v>1</v>
      </c>
      <c r="Q9" s="13">
        <f>C9^O9*D9^P9*$Q$5</f>
        <v>171260.51111837509</v>
      </c>
      <c r="R9" s="24">
        <f>F9*G9*H9*I9*J9*K9*M9*N9*Q9*$B$2</f>
        <v>1917.9753936142374</v>
      </c>
      <c r="S9" s="24">
        <f>F9*G9*H9*I9*J9*L9*M9*N9*Q9*$B$2</f>
        <v>26425.438756462834</v>
      </c>
      <c r="T9" s="15">
        <f>S9/R9</f>
        <v>13.777777777777782</v>
      </c>
      <c r="U9" s="23">
        <f>12*S9</f>
        <v>317105.26507755404</v>
      </c>
    </row>
    <row r="10" spans="1:21" s="10" customFormat="1" ht="12.75">
      <c r="A10" s="10" t="s">
        <v>14</v>
      </c>
      <c r="C10" s="10">
        <v>2</v>
      </c>
      <c r="D10" s="10">
        <v>197</v>
      </c>
      <c r="E10" s="10" t="s">
        <v>5</v>
      </c>
      <c r="F10" s="10">
        <v>1</v>
      </c>
      <c r="G10" s="10">
        <v>0.02</v>
      </c>
      <c r="H10" s="10">
        <v>0.5</v>
      </c>
      <c r="I10" s="10">
        <v>0.75</v>
      </c>
      <c r="J10" s="10">
        <f>J9</f>
        <v>0.9362</v>
      </c>
      <c r="K10" s="10">
        <f>K9</f>
        <v>4.5</v>
      </c>
      <c r="L10" s="11">
        <f>L9</f>
        <v>62</v>
      </c>
      <c r="M10" s="12">
        <v>1</v>
      </c>
      <c r="N10" s="12">
        <f>N9</f>
        <v>0.55</v>
      </c>
      <c r="O10" s="12">
        <v>1</v>
      </c>
      <c r="P10" s="12">
        <v>1</v>
      </c>
      <c r="Q10" s="13">
        <f>C10^O10*D10^P10*$Q$6</f>
        <v>265162</v>
      </c>
      <c r="R10" s="24">
        <f>F10*G10*H10*I10*J10*K10*M10*N10*Q10*$B$2</f>
        <v>271.874453392575</v>
      </c>
      <c r="S10" s="24">
        <f>F10*G10*H10*I10*J10*L10*M10*N10*Q10*$B$2</f>
        <v>3745.8258022976997</v>
      </c>
      <c r="U10" s="23">
        <f>12*S10</f>
        <v>44949.9096275724</v>
      </c>
    </row>
    <row r="11" spans="3:21" s="10" customFormat="1" ht="12.75">
      <c r="C11" s="10">
        <v>2</v>
      </c>
      <c r="D11" s="10">
        <v>197</v>
      </c>
      <c r="E11" s="10" t="s">
        <v>6</v>
      </c>
      <c r="F11" s="10">
        <v>1.2</v>
      </c>
      <c r="G11" s="10">
        <v>0.127</v>
      </c>
      <c r="H11" s="10">
        <v>0.8</v>
      </c>
      <c r="I11" s="10">
        <v>0.8</v>
      </c>
      <c r="J11" s="10">
        <f>J9</f>
        <v>0.9362</v>
      </c>
      <c r="K11" s="10">
        <f>K9</f>
        <v>4.5</v>
      </c>
      <c r="L11" s="11">
        <f>L9</f>
        <v>62</v>
      </c>
      <c r="M11" s="12">
        <v>1</v>
      </c>
      <c r="N11" s="12">
        <f>N9</f>
        <v>0.55</v>
      </c>
      <c r="O11" s="12">
        <v>1</v>
      </c>
      <c r="P11" s="12">
        <v>0.95</v>
      </c>
      <c r="Q11" s="13">
        <f>C11^O11*D11^P11*$Q$7</f>
        <v>136139.89906903481</v>
      </c>
      <c r="R11" s="24">
        <f>F11*G11*H11*I11*J11*K11*M11*N11*Q11*$B$2</f>
        <v>1815.2908432851502</v>
      </c>
      <c r="S11" s="24">
        <f>F11*G11*H11*I11*J11*L11*M11*N11*Q11*$B$2</f>
        <v>25010.673840817628</v>
      </c>
      <c r="T11" s="15">
        <f>S11/R11</f>
        <v>13.777777777777779</v>
      </c>
      <c r="U11" s="23">
        <f>12*S11</f>
        <v>300128.0860898115</v>
      </c>
    </row>
    <row r="12" spans="12:19" s="10" customFormat="1" ht="12.75">
      <c r="L12" s="11"/>
      <c r="M12" s="12"/>
      <c r="N12" s="12"/>
      <c r="O12" s="12"/>
      <c r="P12" s="12"/>
      <c r="Q12" s="13"/>
      <c r="R12" s="23"/>
      <c r="S12" s="24"/>
    </row>
    <row r="13" spans="1:21" s="10" customFormat="1" ht="12.75">
      <c r="A13" s="10" t="s">
        <v>11</v>
      </c>
      <c r="B13" s="10" t="s">
        <v>7</v>
      </c>
      <c r="C13" s="10">
        <v>1</v>
      </c>
      <c r="D13" s="10">
        <v>197</v>
      </c>
      <c r="E13" s="10" t="s">
        <v>4</v>
      </c>
      <c r="F13" s="10">
        <v>1</v>
      </c>
      <c r="G13" s="10">
        <v>0.128</v>
      </c>
      <c r="H13" s="10">
        <v>0.8</v>
      </c>
      <c r="I13" s="10">
        <v>0.8</v>
      </c>
      <c r="J13" s="10">
        <v>0.9</v>
      </c>
      <c r="K13" s="10">
        <v>0</v>
      </c>
      <c r="L13" s="11">
        <v>83</v>
      </c>
      <c r="M13" s="12">
        <v>1</v>
      </c>
      <c r="N13" s="12">
        <v>0.55</v>
      </c>
      <c r="O13" s="12">
        <v>0.95</v>
      </c>
      <c r="P13" s="12">
        <v>1</v>
      </c>
      <c r="Q13" s="13">
        <f>C13^O13*D13^P13*$Q$5</f>
        <v>88650</v>
      </c>
      <c r="R13" s="24">
        <f>F13*G13*H13*I13*J13*K13*M13*N13*Q13*$B$2</f>
        <v>0</v>
      </c>
      <c r="S13" s="24">
        <f>F13*G13*H13*I13*J13*L13*M13*N13*Q13*$B$2</f>
        <v>17603.70112512</v>
      </c>
      <c r="T13" s="15" t="e">
        <f>S13/R13</f>
        <v>#DIV/0!</v>
      </c>
      <c r="U13" s="23">
        <f>12*S13</f>
        <v>211244.41350143997</v>
      </c>
    </row>
    <row r="14" spans="1:21" s="10" customFormat="1" ht="12.75">
      <c r="A14" s="10" t="s">
        <v>28</v>
      </c>
      <c r="C14" s="10">
        <v>1</v>
      </c>
      <c r="D14" s="10">
        <v>197</v>
      </c>
      <c r="E14" s="10" t="s">
        <v>5</v>
      </c>
      <c r="F14" s="10">
        <v>1</v>
      </c>
      <c r="G14" s="10">
        <v>0.02</v>
      </c>
      <c r="H14" s="10">
        <v>0.5</v>
      </c>
      <c r="I14" s="10">
        <v>0.75</v>
      </c>
      <c r="J14" s="10">
        <f>J13</f>
        <v>0.9</v>
      </c>
      <c r="K14" s="10">
        <f>K13</f>
        <v>0</v>
      </c>
      <c r="L14" s="11">
        <f>L13</f>
        <v>83</v>
      </c>
      <c r="M14" s="12">
        <v>1</v>
      </c>
      <c r="N14" s="12">
        <f>N13</f>
        <v>0.55</v>
      </c>
      <c r="O14" s="12">
        <v>1</v>
      </c>
      <c r="P14" s="12">
        <v>1</v>
      </c>
      <c r="Q14" s="13">
        <f>C14^O14*D14^P14*$Q$6</f>
        <v>132581</v>
      </c>
      <c r="R14" s="24">
        <f>F14*G14*H14*I14*J14*K14*M14*N14*Q14*$B$2</f>
        <v>0</v>
      </c>
      <c r="S14" s="24">
        <f>F14*G14*H14*I14*J14*L14*M14*N14*Q14*$B$2</f>
        <v>2410.3374953625002</v>
      </c>
      <c r="U14" s="23">
        <f>12*S14</f>
        <v>28924.04994435</v>
      </c>
    </row>
    <row r="15" spans="3:21" s="10" customFormat="1" ht="12.75">
      <c r="C15" s="10">
        <v>1</v>
      </c>
      <c r="D15" s="10">
        <v>197</v>
      </c>
      <c r="E15" s="10" t="s">
        <v>6</v>
      </c>
      <c r="F15" s="10">
        <v>1.2</v>
      </c>
      <c r="G15" s="10">
        <v>0.127</v>
      </c>
      <c r="H15" s="10">
        <v>0.8</v>
      </c>
      <c r="I15" s="10">
        <v>0.8</v>
      </c>
      <c r="J15" s="10">
        <f>J13</f>
        <v>0.9</v>
      </c>
      <c r="K15" s="10">
        <f>K13</f>
        <v>0</v>
      </c>
      <c r="L15" s="11">
        <f>L13</f>
        <v>83</v>
      </c>
      <c r="M15" s="12">
        <v>1</v>
      </c>
      <c r="N15" s="12">
        <f>N13</f>
        <v>0.55</v>
      </c>
      <c r="O15" s="12">
        <v>1</v>
      </c>
      <c r="P15" s="12">
        <v>0.95</v>
      </c>
      <c r="Q15" s="13">
        <f>C15^O15*D15^P15*$Q$7</f>
        <v>68069.94953451741</v>
      </c>
      <c r="R15" s="24">
        <f>F15*G15*H15*I15*J15*K15*M15*N15*Q15*$B$2</f>
        <v>0</v>
      </c>
      <c r="S15" s="24">
        <f>F15*G15*H15*I15*J15*L15*M15*N15*Q15*$B$2</f>
        <v>16093.691518122992</v>
      </c>
      <c r="T15" s="15" t="e">
        <f>S15/R15</f>
        <v>#DIV/0!</v>
      </c>
      <c r="U15" s="23">
        <f>12*S15</f>
        <v>193124.2982174759</v>
      </c>
    </row>
    <row r="16" spans="12:19" s="10" customFormat="1" ht="12.75">
      <c r="L16" s="11"/>
      <c r="M16" s="12"/>
      <c r="N16" s="12"/>
      <c r="O16" s="12"/>
      <c r="P16" s="12"/>
      <c r="Q16" s="13"/>
      <c r="R16" s="23"/>
      <c r="S16" s="24"/>
    </row>
    <row r="17" spans="1:21" s="10" customFormat="1" ht="12.75">
      <c r="A17" s="10" t="s">
        <v>11</v>
      </c>
      <c r="B17" s="10" t="s">
        <v>7</v>
      </c>
      <c r="C17" s="10">
        <v>63</v>
      </c>
      <c r="D17" s="10">
        <v>63</v>
      </c>
      <c r="E17" s="10" t="s">
        <v>4</v>
      </c>
      <c r="F17" s="10">
        <v>1</v>
      </c>
      <c r="G17" s="10">
        <v>0.128</v>
      </c>
      <c r="H17" s="10">
        <v>0.6</v>
      </c>
      <c r="I17" s="10">
        <v>0.8</v>
      </c>
      <c r="J17" s="10">
        <v>0.97</v>
      </c>
      <c r="K17" s="10">
        <v>2.4</v>
      </c>
      <c r="L17" s="11">
        <v>25</v>
      </c>
      <c r="M17" s="12">
        <v>1</v>
      </c>
      <c r="N17" s="12">
        <v>0.55</v>
      </c>
      <c r="O17" s="12">
        <v>0.95</v>
      </c>
      <c r="P17" s="12">
        <v>1</v>
      </c>
      <c r="Q17" s="13">
        <f>C17^O17*D17^P17*$Q$5</f>
        <v>1451866.1678662288</v>
      </c>
      <c r="R17" s="24">
        <f>F17*G17*H17*I17*J17*K17*M17*N17*Q17*$B$2</f>
        <v>6738.689866065052</v>
      </c>
      <c r="S17" s="24">
        <f>F17*G17*H17*I17*J17*L17*M17*N17*Q17*$B$2</f>
        <v>70194.6861048443</v>
      </c>
      <c r="T17" s="15">
        <f>S17/R17</f>
        <v>10.416666666666666</v>
      </c>
      <c r="U17" s="23">
        <f>12*S17</f>
        <v>842336.2332581315</v>
      </c>
    </row>
    <row r="18" spans="1:21" s="10" customFormat="1" ht="12.75">
      <c r="A18" s="10" t="s">
        <v>26</v>
      </c>
      <c r="C18" s="10">
        <v>63</v>
      </c>
      <c r="D18" s="10">
        <v>63</v>
      </c>
      <c r="E18" s="10" t="s">
        <v>5</v>
      </c>
      <c r="F18" s="10">
        <v>1</v>
      </c>
      <c r="G18" s="10">
        <v>0.02</v>
      </c>
      <c r="H18" s="10">
        <v>0.5</v>
      </c>
      <c r="I18" s="10">
        <v>0.75</v>
      </c>
      <c r="J18" s="10">
        <f>J17</f>
        <v>0.97</v>
      </c>
      <c r="K18" s="10">
        <f>K17</f>
        <v>2.4</v>
      </c>
      <c r="L18" s="11">
        <f>L17</f>
        <v>25</v>
      </c>
      <c r="M18" s="12">
        <v>1</v>
      </c>
      <c r="N18" s="12">
        <f>N17</f>
        <v>0.55</v>
      </c>
      <c r="O18" s="12">
        <v>1</v>
      </c>
      <c r="P18" s="12">
        <v>1</v>
      </c>
      <c r="Q18" s="13">
        <f>C18^O18*D18^P18*$Q$6</f>
        <v>2671137</v>
      </c>
      <c r="R18" s="24">
        <f>F18*G18*H18*I18*J18*K18*M18*N18*Q18*$B$2</f>
        <v>1513.4047880489998</v>
      </c>
      <c r="S18" s="24">
        <f>F18*G18*H18*I18*J18*L18*M18*N18*Q18*$B$2</f>
        <v>15764.63320884375</v>
      </c>
      <c r="U18" s="23">
        <f>12*S18</f>
        <v>189175.598506125</v>
      </c>
    </row>
    <row r="19" spans="3:21" s="10" customFormat="1" ht="12.75">
      <c r="C19" s="10">
        <v>63</v>
      </c>
      <c r="D19" s="10">
        <v>63</v>
      </c>
      <c r="E19" s="10" t="s">
        <v>6</v>
      </c>
      <c r="F19" s="10">
        <v>1.2</v>
      </c>
      <c r="G19" s="10">
        <v>0.127</v>
      </c>
      <c r="H19" s="10">
        <v>0.6</v>
      </c>
      <c r="I19" s="10">
        <v>0.8</v>
      </c>
      <c r="J19" s="10">
        <f>J17</f>
        <v>0.97</v>
      </c>
      <c r="K19" s="10">
        <f>K17</f>
        <v>2.4</v>
      </c>
      <c r="L19" s="11">
        <f>L17</f>
        <v>25</v>
      </c>
      <c r="M19" s="12">
        <v>1</v>
      </c>
      <c r="N19" s="12">
        <f>N17</f>
        <v>0.55</v>
      </c>
      <c r="O19" s="12">
        <v>1</v>
      </c>
      <c r="P19" s="12">
        <v>0.95</v>
      </c>
      <c r="Q19" s="13">
        <f>C19^O19*D19^P19*$Q$7</f>
        <v>1451866.1678662288</v>
      </c>
      <c r="R19" s="24">
        <f>F19*G19*H19*I19*J19*K19*M19*N19*Q19*$B$2</f>
        <v>8023.252621783707</v>
      </c>
      <c r="S19" s="24">
        <f>F19*G19*H19*I19*J19*L19*M19*N19*Q19*$B$2</f>
        <v>83575.54814358028</v>
      </c>
      <c r="T19" s="15">
        <f>S19/R19</f>
        <v>10.416666666666666</v>
      </c>
      <c r="U19" s="23">
        <f>12*S19</f>
        <v>1002906.5777229634</v>
      </c>
    </row>
    <row r="20" spans="12:19" s="10" customFormat="1" ht="12.75">
      <c r="L20" s="11"/>
      <c r="M20" s="12"/>
      <c r="N20" s="12"/>
      <c r="O20" s="12"/>
      <c r="P20" s="12"/>
      <c r="Q20" s="13"/>
      <c r="R20" s="23"/>
      <c r="S20" s="24"/>
    </row>
    <row r="21" spans="1:21" s="10" customFormat="1" ht="12.75">
      <c r="A21" s="10" t="s">
        <v>11</v>
      </c>
      <c r="B21" s="10" t="s">
        <v>7</v>
      </c>
      <c r="C21" s="10">
        <v>197</v>
      </c>
      <c r="D21" s="10">
        <v>197</v>
      </c>
      <c r="E21" s="10" t="s">
        <v>4</v>
      </c>
      <c r="F21" s="10">
        <v>1</v>
      </c>
      <c r="G21" s="10">
        <v>0.128</v>
      </c>
      <c r="H21" s="10">
        <v>0.4</v>
      </c>
      <c r="I21" s="10">
        <v>0.8</v>
      </c>
      <c r="J21" s="10">
        <v>0.97</v>
      </c>
      <c r="K21" s="10">
        <v>0.16</v>
      </c>
      <c r="L21" s="11">
        <v>2.5</v>
      </c>
      <c r="M21" s="12">
        <v>1</v>
      </c>
      <c r="N21" s="12">
        <v>0.55</v>
      </c>
      <c r="O21" s="12">
        <v>0.95</v>
      </c>
      <c r="P21" s="12">
        <v>1</v>
      </c>
      <c r="Q21" s="13">
        <f>C21^O21*D21^P21*$Q$5</f>
        <v>13409780.058299929</v>
      </c>
      <c r="R21" s="24">
        <f>F21*G21*H21*I21*J21*K21*M21*N21*Q21*$B$2</f>
        <v>2766.2283047244778</v>
      </c>
      <c r="S21" s="24">
        <f>F21*G21*H21*I21*J21*L21*M21*N21*Q21*$B$2</f>
        <v>43222.31726131996</v>
      </c>
      <c r="T21" s="15">
        <f>S21/R21</f>
        <v>15.624999999999996</v>
      </c>
      <c r="U21" s="23">
        <f>12*S21</f>
        <v>518667.8071358395</v>
      </c>
    </row>
    <row r="22" spans="1:21" s="10" customFormat="1" ht="12.75">
      <c r="A22" s="10" t="s">
        <v>13</v>
      </c>
      <c r="C22" s="10">
        <v>197</v>
      </c>
      <c r="D22" s="10">
        <v>197</v>
      </c>
      <c r="E22" s="10" t="s">
        <v>5</v>
      </c>
      <c r="F22" s="10">
        <v>1</v>
      </c>
      <c r="G22" s="10">
        <v>0.02</v>
      </c>
      <c r="H22" s="10">
        <v>0.4</v>
      </c>
      <c r="I22" s="10">
        <v>0.75</v>
      </c>
      <c r="J22" s="10">
        <f>J21</f>
        <v>0.97</v>
      </c>
      <c r="K22" s="10">
        <f>K21</f>
        <v>0.16</v>
      </c>
      <c r="L22" s="11">
        <f>L21</f>
        <v>2.5</v>
      </c>
      <c r="M22" s="12">
        <v>1</v>
      </c>
      <c r="N22" s="12">
        <f>N21</f>
        <v>0.55</v>
      </c>
      <c r="O22" s="12">
        <v>1</v>
      </c>
      <c r="P22" s="12">
        <v>1</v>
      </c>
      <c r="Q22" s="13">
        <f>C22^O22*D22^P22*$Q$6</f>
        <v>26118457</v>
      </c>
      <c r="R22" s="24">
        <f>F22*G22*H22*I22*J22*K22*M22*N22*Q22*$B$2</f>
        <v>789.23290729008</v>
      </c>
      <c r="S22" s="24">
        <f>F22*G22*H22*I22*J22*L22*M22*N22*Q22*$B$2</f>
        <v>12331.764176407498</v>
      </c>
      <c r="U22" s="23">
        <f>12*S22</f>
        <v>147981.17011689</v>
      </c>
    </row>
    <row r="23" spans="3:21" s="10" customFormat="1" ht="12.75">
      <c r="C23" s="10">
        <v>197</v>
      </c>
      <c r="D23" s="10">
        <v>197</v>
      </c>
      <c r="E23" s="10" t="s">
        <v>6</v>
      </c>
      <c r="F23" s="10">
        <v>1.2</v>
      </c>
      <c r="G23" s="10">
        <v>0.127</v>
      </c>
      <c r="H23" s="10">
        <v>0.4</v>
      </c>
      <c r="I23" s="10">
        <v>0.8</v>
      </c>
      <c r="J23" s="10">
        <f>J21</f>
        <v>0.97</v>
      </c>
      <c r="K23" s="10">
        <f>K21</f>
        <v>0.16</v>
      </c>
      <c r="L23" s="11">
        <f>L21</f>
        <v>2.5</v>
      </c>
      <c r="M23" s="12">
        <v>1</v>
      </c>
      <c r="N23" s="12">
        <f>N21</f>
        <v>0.55</v>
      </c>
      <c r="O23" s="12">
        <v>1</v>
      </c>
      <c r="P23" s="12">
        <v>0.95</v>
      </c>
      <c r="Q23" s="13">
        <f>C23^O23*D23^P23*$Q$7</f>
        <v>13409780.058299929</v>
      </c>
      <c r="R23" s="24">
        <f>F23*G23*H23*I23*J23*K23*M23*N23*Q23*$B$2</f>
        <v>3293.5405753125815</v>
      </c>
      <c r="S23" s="24">
        <f>F23*G23*H23*I23*J23*L23*M23*N23*Q23*$B$2</f>
        <v>51461.57148925909</v>
      </c>
      <c r="T23" s="15">
        <f>S23/R23</f>
        <v>15.625000000000002</v>
      </c>
      <c r="U23" s="23">
        <f>12*S23</f>
        <v>617538.8578711092</v>
      </c>
    </row>
    <row r="24" spans="12:19" s="10" customFormat="1" ht="12.75">
      <c r="L24" s="16"/>
      <c r="R24" s="23"/>
      <c r="S24" s="24"/>
    </row>
    <row r="25" spans="1:21" s="10" customFormat="1" ht="12.75">
      <c r="A25" s="10" t="s">
        <v>21</v>
      </c>
      <c r="B25" s="10" t="s">
        <v>7</v>
      </c>
      <c r="C25" s="10">
        <v>1</v>
      </c>
      <c r="D25" s="10">
        <v>1</v>
      </c>
      <c r="E25" s="10" t="s">
        <v>4</v>
      </c>
      <c r="F25" s="10">
        <v>1</v>
      </c>
      <c r="G25" s="10">
        <v>0.128</v>
      </c>
      <c r="H25" s="10">
        <v>0.8</v>
      </c>
      <c r="I25" s="10">
        <v>0.8</v>
      </c>
      <c r="J25" s="10">
        <v>0.79</v>
      </c>
      <c r="K25" s="10">
        <v>0</v>
      </c>
      <c r="L25" s="11">
        <v>166000</v>
      </c>
      <c r="M25" s="12">
        <v>1</v>
      </c>
      <c r="N25" s="12">
        <v>0.55</v>
      </c>
      <c r="O25" s="12">
        <v>1</v>
      </c>
      <c r="P25" s="12">
        <v>1</v>
      </c>
      <c r="Q25" s="14">
        <v>1050</v>
      </c>
      <c r="R25" s="24">
        <f>F25*G25*H25*I25*J25*K25*M25*N25*Q25*$B$2</f>
        <v>0</v>
      </c>
      <c r="S25" s="24">
        <f>F25*G25*H25*I25*J25*L25*M25*N25*Q25*$B$2</f>
        <v>366040.485888</v>
      </c>
      <c r="T25" s="15" t="e">
        <f>S25/R25</f>
        <v>#DIV/0!</v>
      </c>
      <c r="U25" s="23">
        <f>12*S25</f>
        <v>4392485.8306559995</v>
      </c>
    </row>
    <row r="26" spans="1:21" s="10" customFormat="1" ht="12.75">
      <c r="A26" s="10" t="s">
        <v>10</v>
      </c>
      <c r="C26" s="10">
        <v>1</v>
      </c>
      <c r="D26" s="10">
        <v>1</v>
      </c>
      <c r="E26" s="10" t="s">
        <v>5</v>
      </c>
      <c r="F26" s="10">
        <v>1</v>
      </c>
      <c r="G26" s="10">
        <v>0.02</v>
      </c>
      <c r="H26" s="10">
        <v>0.5</v>
      </c>
      <c r="I26" s="10">
        <v>0.75</v>
      </c>
      <c r="J26" s="10">
        <f>J25</f>
        <v>0.79</v>
      </c>
      <c r="K26" s="10">
        <f>K25</f>
        <v>0</v>
      </c>
      <c r="L26" s="11">
        <f>L25</f>
        <v>166000</v>
      </c>
      <c r="M26" s="12">
        <v>1</v>
      </c>
      <c r="N26" s="12">
        <f>N25</f>
        <v>0.55</v>
      </c>
      <c r="O26" s="12">
        <v>1</v>
      </c>
      <c r="P26" s="12">
        <v>1</v>
      </c>
      <c r="Q26" s="14">
        <v>1500</v>
      </c>
      <c r="R26" s="24">
        <f>F26*G26*H26*I26*J26*K26*M26*N26*Q26*$B$2</f>
        <v>0</v>
      </c>
      <c r="S26" s="24">
        <f>F26*G26*H26*I26*J26*L26*M26*N26*Q26*$B$2</f>
        <v>47874.29625</v>
      </c>
      <c r="U26" s="23">
        <f>12*S26</f>
        <v>574491.5549999999</v>
      </c>
    </row>
    <row r="27" spans="1:21" ht="12.75">
      <c r="A27" s="17"/>
      <c r="B27" s="17"/>
      <c r="C27" s="18">
        <v>1</v>
      </c>
      <c r="D27" s="18">
        <v>1</v>
      </c>
      <c r="E27" s="18" t="s">
        <v>6</v>
      </c>
      <c r="F27" s="18">
        <v>1.2</v>
      </c>
      <c r="G27" s="18">
        <v>0.127</v>
      </c>
      <c r="H27" s="18">
        <v>0.8</v>
      </c>
      <c r="I27" s="18">
        <v>0.8</v>
      </c>
      <c r="J27" s="18">
        <f>J25</f>
        <v>0.79</v>
      </c>
      <c r="K27" s="18">
        <f>K25</f>
        <v>0</v>
      </c>
      <c r="L27" s="19">
        <f>L25</f>
        <v>166000</v>
      </c>
      <c r="M27" s="12">
        <v>1</v>
      </c>
      <c r="N27" s="12">
        <f>N25</f>
        <v>0.55</v>
      </c>
      <c r="O27" s="20">
        <v>1</v>
      </c>
      <c r="P27" s="20">
        <v>1</v>
      </c>
      <c r="Q27" s="14">
        <f>Q25</f>
        <v>1050</v>
      </c>
      <c r="R27" s="24">
        <f>F27*G27*H27*I27*J27*K27*M27*N27*Q27*$B$2</f>
        <v>0</v>
      </c>
      <c r="S27" s="24">
        <f>F27*G27*H27*I27*J27*L27*M27*N27*Q27*$B$2</f>
        <v>435816.9535104001</v>
      </c>
      <c r="T27" s="21" t="e">
        <f>S27/R27</f>
        <v>#DIV/0!</v>
      </c>
      <c r="U27" s="23">
        <f>12*S27</f>
        <v>5229803.442124801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C15" sqref="C15"/>
    </sheetView>
  </sheetViews>
  <sheetFormatPr defaultColWidth="9.140625" defaultRowHeight="12.75"/>
  <cols>
    <col min="1" max="1" width="7.8515625" style="18" customWidth="1"/>
    <col min="2" max="2" width="7.140625" style="18" customWidth="1"/>
    <col min="3" max="4" width="4.00390625" style="18" customWidth="1"/>
    <col min="5" max="5" width="6.57421875" style="18" customWidth="1"/>
    <col min="6" max="6" width="3.7109375" style="18" customWidth="1"/>
    <col min="7" max="7" width="6.28125" style="18" customWidth="1"/>
    <col min="8" max="8" width="4.57421875" style="18" customWidth="1"/>
    <col min="9" max="9" width="5.28125" style="18" customWidth="1"/>
    <col min="10" max="10" width="5.8515625" style="18" customWidth="1"/>
    <col min="11" max="11" width="9.00390625" style="18" customWidth="1"/>
    <col min="12" max="12" width="10.421875" style="22" customWidth="1"/>
    <col min="13" max="13" width="5.57421875" style="18" customWidth="1"/>
    <col min="14" max="14" width="7.00390625" style="18" customWidth="1"/>
    <col min="15" max="16" width="5.8515625" style="18" customWidth="1"/>
    <col min="17" max="17" width="9.7109375" style="18" customWidth="1"/>
    <col min="18" max="18" width="9.8515625" style="18" customWidth="1"/>
    <col min="19" max="19" width="11.140625" style="22" customWidth="1"/>
    <col min="20" max="20" width="8.00390625" style="18" customWidth="1"/>
    <col min="21" max="21" width="9.8515625" style="18" customWidth="1"/>
    <col min="22" max="16384" width="5.8515625" style="18" customWidth="1"/>
  </cols>
  <sheetData>
    <row r="1" spans="1:19" s="4" customFormat="1" ht="12.75">
      <c r="A1" s="1"/>
      <c r="B1" s="6" t="s">
        <v>39</v>
      </c>
      <c r="C1" s="1"/>
      <c r="D1" s="1"/>
      <c r="E1" s="1"/>
      <c r="F1" s="1"/>
      <c r="G1" s="1"/>
      <c r="H1" s="1"/>
      <c r="I1" s="1"/>
      <c r="J1" s="1"/>
      <c r="K1" s="2" t="s">
        <v>29</v>
      </c>
      <c r="L1" s="3" t="s">
        <v>27</v>
      </c>
      <c r="R1" s="2" t="s">
        <v>29</v>
      </c>
      <c r="S1" s="5"/>
    </row>
    <row r="2" spans="2:21" s="4" customFormat="1" ht="12.75">
      <c r="B2" s="25">
        <v>0.0076</v>
      </c>
      <c r="E2" s="4" t="s">
        <v>37</v>
      </c>
      <c r="K2" s="2" t="s">
        <v>2</v>
      </c>
      <c r="L2" s="3" t="s">
        <v>2</v>
      </c>
      <c r="M2" s="2"/>
      <c r="N2" s="2"/>
      <c r="O2" s="2"/>
      <c r="P2" s="2"/>
      <c r="Q2" s="2"/>
      <c r="R2" s="2" t="s">
        <v>2</v>
      </c>
      <c r="S2" s="3" t="s">
        <v>27</v>
      </c>
      <c r="U2" s="3" t="s">
        <v>27</v>
      </c>
    </row>
    <row r="3" spans="11:21" s="4" customFormat="1" ht="12.75">
      <c r="K3" s="2" t="s">
        <v>19</v>
      </c>
      <c r="L3" s="3" t="s">
        <v>19</v>
      </c>
      <c r="M3" s="2" t="s">
        <v>18</v>
      </c>
      <c r="N3" s="2" t="s">
        <v>17</v>
      </c>
      <c r="O3" s="2"/>
      <c r="P3" s="2"/>
      <c r="Q3" s="2" t="s">
        <v>3</v>
      </c>
      <c r="R3" s="2" t="s">
        <v>20</v>
      </c>
      <c r="S3" s="3" t="s">
        <v>20</v>
      </c>
      <c r="T3" s="2" t="s">
        <v>30</v>
      </c>
      <c r="U3" s="3" t="s">
        <v>20</v>
      </c>
    </row>
    <row r="4" spans="1:21" s="10" customFormat="1" ht="14.25" customHeight="1">
      <c r="A4" s="6" t="s">
        <v>9</v>
      </c>
      <c r="B4" s="6" t="s">
        <v>8</v>
      </c>
      <c r="C4" s="6" t="s">
        <v>22</v>
      </c>
      <c r="D4" s="6" t="s">
        <v>23</v>
      </c>
      <c r="E4" s="6" t="s">
        <v>0</v>
      </c>
      <c r="F4" s="6" t="s">
        <v>12</v>
      </c>
      <c r="G4" s="7" t="s">
        <v>1</v>
      </c>
      <c r="H4" s="7" t="s">
        <v>36</v>
      </c>
      <c r="I4" s="7" t="s">
        <v>15</v>
      </c>
      <c r="J4" s="7" t="s">
        <v>33</v>
      </c>
      <c r="K4" s="7" t="s">
        <v>34</v>
      </c>
      <c r="L4" s="8" t="s">
        <v>34</v>
      </c>
      <c r="M4" s="7" t="s">
        <v>16</v>
      </c>
      <c r="N4" s="7" t="s">
        <v>16</v>
      </c>
      <c r="O4" s="7" t="s">
        <v>25</v>
      </c>
      <c r="P4" s="7" t="s">
        <v>24</v>
      </c>
      <c r="Q4" s="6" t="s">
        <v>35</v>
      </c>
      <c r="R4" s="6" t="s">
        <v>19</v>
      </c>
      <c r="S4" s="9" t="s">
        <v>19</v>
      </c>
      <c r="T4" s="6" t="s">
        <v>31</v>
      </c>
      <c r="U4" s="6" t="s">
        <v>32</v>
      </c>
    </row>
    <row r="5" spans="1:21" s="10" customFormat="1" ht="12.75">
      <c r="A5" s="10" t="s">
        <v>11</v>
      </c>
      <c r="B5" s="10" t="s">
        <v>37</v>
      </c>
      <c r="C5" s="10">
        <v>1</v>
      </c>
      <c r="D5" s="10">
        <v>1</v>
      </c>
      <c r="E5" s="10" t="s">
        <v>4</v>
      </c>
      <c r="F5" s="10">
        <v>1</v>
      </c>
      <c r="G5" s="10">
        <v>0.128</v>
      </c>
      <c r="H5" s="10">
        <v>0.8</v>
      </c>
      <c r="I5" s="10">
        <v>0.8</v>
      </c>
      <c r="J5" s="10">
        <v>0.79</v>
      </c>
      <c r="K5" s="10">
        <v>900</v>
      </c>
      <c r="L5" s="11">
        <v>33000</v>
      </c>
      <c r="M5" s="12">
        <v>1</v>
      </c>
      <c r="N5" s="12">
        <v>0.55</v>
      </c>
      <c r="O5" s="12">
        <v>1</v>
      </c>
      <c r="P5" s="12">
        <v>1</v>
      </c>
      <c r="Q5" s="13">
        <v>63</v>
      </c>
      <c r="R5" s="24">
        <f>F5*G5*H5*I5*J5*K5*M5*N5*Q5*$B$2</f>
        <v>15.338269900800002</v>
      </c>
      <c r="S5" s="24">
        <f>F5*G5*H5*I5*J5*L5*M5*N5*Q5*$B$2</f>
        <v>562.4032296960002</v>
      </c>
      <c r="T5" s="15">
        <f>S5/R5</f>
        <v>36.66666666666667</v>
      </c>
      <c r="U5" s="23">
        <f>12*S5</f>
        <v>6748.838756352002</v>
      </c>
    </row>
    <row r="6" spans="1:21" s="10" customFormat="1" ht="12.75">
      <c r="A6" s="10" t="s">
        <v>10</v>
      </c>
      <c r="C6" s="10">
        <v>1</v>
      </c>
      <c r="D6" s="10">
        <v>1</v>
      </c>
      <c r="E6" s="10" t="s">
        <v>5</v>
      </c>
      <c r="F6" s="10">
        <v>1</v>
      </c>
      <c r="G6" s="10">
        <v>0.02</v>
      </c>
      <c r="H6" s="10">
        <v>0.5</v>
      </c>
      <c r="I6" s="10">
        <v>0.75</v>
      </c>
      <c r="J6" s="10">
        <v>0.79</v>
      </c>
      <c r="K6" s="10">
        <f>K5</f>
        <v>900</v>
      </c>
      <c r="L6" s="11">
        <f>L5</f>
        <v>33000</v>
      </c>
      <c r="M6" s="12">
        <f>M5</f>
        <v>1</v>
      </c>
      <c r="N6" s="12">
        <f>N5</f>
        <v>0.55</v>
      </c>
      <c r="O6" s="12">
        <v>1</v>
      </c>
      <c r="P6" s="12">
        <v>1</v>
      </c>
      <c r="Q6" s="13">
        <v>94</v>
      </c>
      <c r="R6" s="24">
        <f>F6*G6*H6*I6*J6*K6*M6*N6*Q6*$B$2</f>
        <v>2.0952459</v>
      </c>
      <c r="S6" s="24">
        <f>F6*G6*H6*I6*J6*L6*M6*N6*Q6*$B$2</f>
        <v>76.825683</v>
      </c>
      <c r="T6" s="15">
        <f>S6/R6</f>
        <v>36.666666666666664</v>
      </c>
      <c r="U6" s="23">
        <f>12*S6</f>
        <v>921.908196</v>
      </c>
    </row>
    <row r="7" spans="3:21" s="10" customFormat="1" ht="12.75">
      <c r="C7" s="10">
        <v>1</v>
      </c>
      <c r="D7" s="10">
        <v>1</v>
      </c>
      <c r="E7" s="10" t="s">
        <v>6</v>
      </c>
      <c r="F7" s="10">
        <v>1.2</v>
      </c>
      <c r="G7" s="10">
        <v>0.127</v>
      </c>
      <c r="H7" s="10">
        <v>0.8</v>
      </c>
      <c r="I7" s="10">
        <v>0.8</v>
      </c>
      <c r="J7" s="10">
        <v>0.79</v>
      </c>
      <c r="K7" s="10">
        <f>K5</f>
        <v>900</v>
      </c>
      <c r="L7" s="11">
        <f>L5</f>
        <v>33000</v>
      </c>
      <c r="M7" s="12">
        <f>M5</f>
        <v>1</v>
      </c>
      <c r="N7" s="12">
        <f>N5</f>
        <v>0.55</v>
      </c>
      <c r="O7" s="12">
        <v>1</v>
      </c>
      <c r="P7" s="12">
        <v>1</v>
      </c>
      <c r="Q7" s="13">
        <f>$Q5</f>
        <v>63</v>
      </c>
      <c r="R7" s="24">
        <f>F7*G7*H7*I7*J7*K7*M7*N7*Q7*$B$2</f>
        <v>18.262127600640003</v>
      </c>
      <c r="S7" s="24">
        <f>F7*G7*H7*I7*J7*L7*M7*N7*Q7*$B$2</f>
        <v>669.6113453568003</v>
      </c>
      <c r="T7" s="15">
        <f>S7/R7</f>
        <v>36.66666666666667</v>
      </c>
      <c r="U7" s="23">
        <f>12*S7</f>
        <v>8035.336144281603</v>
      </c>
    </row>
    <row r="8" spans="12:19" s="10" customFormat="1" ht="12.75">
      <c r="L8" s="11"/>
      <c r="M8" s="12"/>
      <c r="N8" s="12"/>
      <c r="O8" s="12"/>
      <c r="P8" s="12"/>
      <c r="Q8" s="13"/>
      <c r="R8" s="23"/>
      <c r="S8" s="24"/>
    </row>
    <row r="9" spans="1:21" s="10" customFormat="1" ht="12.75">
      <c r="A9" s="10" t="s">
        <v>11</v>
      </c>
      <c r="B9" s="10" t="s">
        <v>37</v>
      </c>
      <c r="C9" s="10">
        <v>2</v>
      </c>
      <c r="D9" s="10">
        <v>197</v>
      </c>
      <c r="E9" s="10" t="s">
        <v>4</v>
      </c>
      <c r="F9" s="10">
        <v>1</v>
      </c>
      <c r="G9" s="10">
        <v>0.128</v>
      </c>
      <c r="H9" s="10">
        <v>0.8</v>
      </c>
      <c r="I9" s="10">
        <v>0.8</v>
      </c>
      <c r="J9" s="10">
        <v>0.9362</v>
      </c>
      <c r="K9" s="10">
        <v>4.5</v>
      </c>
      <c r="L9" s="11">
        <v>62</v>
      </c>
      <c r="M9" s="12">
        <v>1</v>
      </c>
      <c r="N9" s="12">
        <v>0.55</v>
      </c>
      <c r="O9" s="12">
        <v>0.92</v>
      </c>
      <c r="P9" s="12">
        <v>1</v>
      </c>
      <c r="Q9" s="13">
        <f>C9^O9*D9^P9*$Q$5</f>
        <v>23483.042907022744</v>
      </c>
      <c r="R9" s="24">
        <f>F9*G9*H9*I9*J9*K9*M9*N9*Q9*$B$2</f>
        <v>33.876750656743326</v>
      </c>
      <c r="S9" s="24">
        <f>F9*G9*H9*I9*J9*L9*M9*N9*Q9*$B$2</f>
        <v>466.746342381797</v>
      </c>
      <c r="T9" s="15">
        <f>S9/R9</f>
        <v>13.777777777777779</v>
      </c>
      <c r="U9" s="23">
        <f>12*S9</f>
        <v>5600.956108581564</v>
      </c>
    </row>
    <row r="10" spans="1:21" s="10" customFormat="1" ht="12.75">
      <c r="A10" s="10" t="s">
        <v>14</v>
      </c>
      <c r="C10" s="10">
        <v>2</v>
      </c>
      <c r="D10" s="10">
        <v>197</v>
      </c>
      <c r="E10" s="10" t="s">
        <v>5</v>
      </c>
      <c r="F10" s="10">
        <v>1</v>
      </c>
      <c r="G10" s="10">
        <v>0.02</v>
      </c>
      <c r="H10" s="10">
        <v>0.5</v>
      </c>
      <c r="I10" s="10">
        <v>0.75</v>
      </c>
      <c r="J10" s="10">
        <f>J9</f>
        <v>0.9362</v>
      </c>
      <c r="K10" s="10">
        <f>K9</f>
        <v>4.5</v>
      </c>
      <c r="L10" s="11">
        <f>L9</f>
        <v>62</v>
      </c>
      <c r="M10" s="12">
        <v>1</v>
      </c>
      <c r="N10" s="12">
        <f>N9</f>
        <v>0.55</v>
      </c>
      <c r="O10" s="12">
        <v>1</v>
      </c>
      <c r="P10" s="12">
        <v>1</v>
      </c>
      <c r="Q10" s="13">
        <f>C10^O10*D10^P10*$Q$6</f>
        <v>37036</v>
      </c>
      <c r="R10" s="24">
        <f>F10*G10*H10*I10*J10*K10*M10*N10*Q10*$B$2</f>
        <v>4.89150803394</v>
      </c>
      <c r="S10" s="24">
        <f>F10*G10*H10*I10*J10*L10*M10*N10*Q10*$B$2</f>
        <v>67.39411068984</v>
      </c>
      <c r="U10" s="23">
        <f>12*S10</f>
        <v>808.7293282780801</v>
      </c>
    </row>
    <row r="11" spans="3:21" s="10" customFormat="1" ht="12.75">
      <c r="C11" s="10">
        <v>2</v>
      </c>
      <c r="D11" s="10">
        <v>197</v>
      </c>
      <c r="E11" s="10" t="s">
        <v>6</v>
      </c>
      <c r="F11" s="10">
        <v>1.2</v>
      </c>
      <c r="G11" s="10">
        <v>0.127</v>
      </c>
      <c r="H11" s="10">
        <v>0.8</v>
      </c>
      <c r="I11" s="10">
        <v>0.8</v>
      </c>
      <c r="J11" s="10">
        <f>J9</f>
        <v>0.9362</v>
      </c>
      <c r="K11" s="10">
        <f>K9</f>
        <v>4.5</v>
      </c>
      <c r="L11" s="11">
        <f>L9</f>
        <v>62</v>
      </c>
      <c r="M11" s="12">
        <v>1</v>
      </c>
      <c r="N11" s="12">
        <f>N9</f>
        <v>0.55</v>
      </c>
      <c r="O11" s="12">
        <v>1</v>
      </c>
      <c r="P11" s="12">
        <v>0.92</v>
      </c>
      <c r="Q11" s="13">
        <f>C11^O11*D11^P11*$Q$7</f>
        <v>16265.951505656152</v>
      </c>
      <c r="R11" s="24">
        <f>F11*G11*H11*I11*J11*K11*M11*N11*Q11*$B$2</f>
        <v>27.93842030080451</v>
      </c>
      <c r="S11" s="24">
        <f>F11*G11*H11*I11*J11*L11*M11*N11*Q11*$B$2</f>
        <v>384.92934636664</v>
      </c>
      <c r="T11" s="15">
        <f>S11/R11</f>
        <v>13.777777777777782</v>
      </c>
      <c r="U11" s="23">
        <f>12*S11</f>
        <v>4619.15215639968</v>
      </c>
    </row>
    <row r="12" spans="12:19" s="10" customFormat="1" ht="12.75">
      <c r="L12" s="11"/>
      <c r="M12" s="12"/>
      <c r="N12" s="12"/>
      <c r="O12" s="12"/>
      <c r="P12" s="12"/>
      <c r="Q12" s="13"/>
      <c r="R12" s="23"/>
      <c r="S12" s="24"/>
    </row>
    <row r="13" spans="1:21" s="10" customFormat="1" ht="12.75">
      <c r="A13" s="10" t="s">
        <v>11</v>
      </c>
      <c r="B13" s="10" t="s">
        <v>37</v>
      </c>
      <c r="C13" s="10">
        <v>1</v>
      </c>
      <c r="D13" s="10">
        <v>197</v>
      </c>
      <c r="E13" s="10" t="s">
        <v>4</v>
      </c>
      <c r="F13" s="10">
        <v>1</v>
      </c>
      <c r="G13" s="10">
        <v>0.128</v>
      </c>
      <c r="H13" s="10">
        <v>0.8</v>
      </c>
      <c r="I13" s="10">
        <v>0.8</v>
      </c>
      <c r="J13" s="10">
        <v>0.9</v>
      </c>
      <c r="K13" s="10">
        <v>0</v>
      </c>
      <c r="L13" s="11">
        <v>83</v>
      </c>
      <c r="M13" s="12">
        <v>1</v>
      </c>
      <c r="N13" s="12">
        <v>0.55</v>
      </c>
      <c r="O13" s="12">
        <v>0.92</v>
      </c>
      <c r="P13" s="12">
        <v>1</v>
      </c>
      <c r="Q13" s="13">
        <f>C13^O13*D13^P13*$Q$5</f>
        <v>12411</v>
      </c>
      <c r="R13" s="24">
        <f>F13*G13*H13*I13*J13*K13*M13*N13*Q13*$B$2</f>
        <v>0</v>
      </c>
      <c r="S13" s="24">
        <f>F13*G13*H13*I13*J13*L13*M13*N13*Q13*$B$2</f>
        <v>317.46335588352</v>
      </c>
      <c r="T13" s="15" t="e">
        <f>S13/R13</f>
        <v>#DIV/0!</v>
      </c>
      <c r="U13" s="23">
        <f>12*S13</f>
        <v>3809.56027060224</v>
      </c>
    </row>
    <row r="14" spans="1:21" s="10" customFormat="1" ht="12.75">
      <c r="A14" s="10" t="s">
        <v>28</v>
      </c>
      <c r="C14" s="10">
        <v>1</v>
      </c>
      <c r="D14" s="10">
        <v>197</v>
      </c>
      <c r="E14" s="10" t="s">
        <v>5</v>
      </c>
      <c r="F14" s="10">
        <v>1</v>
      </c>
      <c r="G14" s="10">
        <v>0.02</v>
      </c>
      <c r="H14" s="10">
        <v>0.5</v>
      </c>
      <c r="I14" s="10">
        <v>0.75</v>
      </c>
      <c r="J14" s="10">
        <f>J13</f>
        <v>0.9</v>
      </c>
      <c r="K14" s="10">
        <f>K13</f>
        <v>0</v>
      </c>
      <c r="L14" s="11">
        <f>L13</f>
        <v>83</v>
      </c>
      <c r="M14" s="12">
        <v>1</v>
      </c>
      <c r="N14" s="12">
        <f>N13</f>
        <v>0.55</v>
      </c>
      <c r="O14" s="12">
        <v>1</v>
      </c>
      <c r="P14" s="12">
        <v>1</v>
      </c>
      <c r="Q14" s="13">
        <f>C14^O14*D14^P14*$Q$6</f>
        <v>18518</v>
      </c>
      <c r="R14" s="24">
        <f>F14*G14*H14*I14*J14*K14*M14*N14*Q14*$B$2</f>
        <v>0</v>
      </c>
      <c r="S14" s="24">
        <f>F14*G14*H14*I14*J14*L14*M14*N14*Q14*$B$2</f>
        <v>43.36628571000001</v>
      </c>
      <c r="U14" s="23">
        <f>12*S14</f>
        <v>520.3954285200001</v>
      </c>
    </row>
    <row r="15" spans="3:21" s="10" customFormat="1" ht="12.75">
      <c r="C15" s="10">
        <v>1</v>
      </c>
      <c r="D15" s="10">
        <v>197</v>
      </c>
      <c r="E15" s="10" t="s">
        <v>6</v>
      </c>
      <c r="F15" s="10">
        <v>1.2</v>
      </c>
      <c r="G15" s="10">
        <v>0.127</v>
      </c>
      <c r="H15" s="10">
        <v>0.8</v>
      </c>
      <c r="I15" s="10">
        <v>0.8</v>
      </c>
      <c r="J15" s="10">
        <f>J13</f>
        <v>0.9</v>
      </c>
      <c r="K15" s="10">
        <f>K13</f>
        <v>0</v>
      </c>
      <c r="L15" s="11">
        <f>L13</f>
        <v>83</v>
      </c>
      <c r="M15" s="12">
        <v>1</v>
      </c>
      <c r="N15" s="12">
        <f>N13</f>
        <v>0.55</v>
      </c>
      <c r="O15" s="12">
        <v>1</v>
      </c>
      <c r="P15" s="12">
        <v>0.92</v>
      </c>
      <c r="Q15" s="13">
        <f>C15^O15*D15^P15*$Q$7</f>
        <v>8132.975752828076</v>
      </c>
      <c r="R15" s="24">
        <f>F15*G15*H15*I15*J15*K15*M15*N15*Q15*$B$2</f>
        <v>0</v>
      </c>
      <c r="S15" s="24">
        <f>F15*G15*H15*I15*J15*L15*M15*N15*Q15*$B$2</f>
        <v>247.69161343375072</v>
      </c>
      <c r="T15" s="15" t="e">
        <f>S15/R15</f>
        <v>#DIV/0!</v>
      </c>
      <c r="U15" s="23">
        <f>12*S15</f>
        <v>2972.2993612050086</v>
      </c>
    </row>
    <row r="16" spans="12:19" s="10" customFormat="1" ht="12.75">
      <c r="L16" s="11"/>
      <c r="M16" s="12"/>
      <c r="N16" s="12"/>
      <c r="O16" s="12"/>
      <c r="P16" s="12"/>
      <c r="Q16" s="13"/>
      <c r="R16" s="23"/>
      <c r="S16" s="24"/>
    </row>
    <row r="17" spans="1:21" s="10" customFormat="1" ht="12.75">
      <c r="A17" s="10" t="s">
        <v>11</v>
      </c>
      <c r="B17" s="10" t="s">
        <v>37</v>
      </c>
      <c r="C17" s="10">
        <v>63</v>
      </c>
      <c r="D17" s="10">
        <v>63</v>
      </c>
      <c r="E17" s="10" t="s">
        <v>4</v>
      </c>
      <c r="F17" s="10">
        <v>1</v>
      </c>
      <c r="G17" s="10">
        <v>0.128</v>
      </c>
      <c r="H17" s="10">
        <v>0.6</v>
      </c>
      <c r="I17" s="10">
        <v>0.8</v>
      </c>
      <c r="J17" s="10">
        <v>0.97</v>
      </c>
      <c r="K17" s="10">
        <v>2.4</v>
      </c>
      <c r="L17" s="11">
        <v>25</v>
      </c>
      <c r="M17" s="12">
        <v>1</v>
      </c>
      <c r="N17" s="12">
        <v>0.55</v>
      </c>
      <c r="O17" s="12">
        <v>0.92</v>
      </c>
      <c r="P17" s="12">
        <v>1</v>
      </c>
      <c r="Q17" s="13">
        <f>C17^O17*D17^P17*$Q$5</f>
        <v>179504.11313755286</v>
      </c>
      <c r="R17" s="24">
        <f>F17*G17*H17*I17*J17*K17*M17*N17*Q17*$B$2</f>
        <v>107.32103916171583</v>
      </c>
      <c r="S17" s="24">
        <f>F17*G17*H17*I17*J17*L17*M17*N17*Q17*$B$2</f>
        <v>1117.9274912678734</v>
      </c>
      <c r="T17" s="15">
        <f>S17/R17</f>
        <v>10.416666666666668</v>
      </c>
      <c r="U17" s="23">
        <f>12*S17</f>
        <v>13415.12989521448</v>
      </c>
    </row>
    <row r="18" spans="1:21" s="10" customFormat="1" ht="12.75">
      <c r="A18" s="10" t="s">
        <v>26</v>
      </c>
      <c r="C18" s="10">
        <v>63</v>
      </c>
      <c r="D18" s="10">
        <v>63</v>
      </c>
      <c r="E18" s="10" t="s">
        <v>5</v>
      </c>
      <c r="F18" s="10">
        <v>1</v>
      </c>
      <c r="G18" s="10">
        <v>0.02</v>
      </c>
      <c r="H18" s="10">
        <v>0.5</v>
      </c>
      <c r="I18" s="10">
        <v>0.75</v>
      </c>
      <c r="J18" s="10">
        <f>J17</f>
        <v>0.97</v>
      </c>
      <c r="K18" s="10">
        <f>K17</f>
        <v>2.4</v>
      </c>
      <c r="L18" s="11">
        <f>L17</f>
        <v>25</v>
      </c>
      <c r="M18" s="12">
        <v>1</v>
      </c>
      <c r="N18" s="12">
        <f>N17</f>
        <v>0.55</v>
      </c>
      <c r="O18" s="12">
        <v>1</v>
      </c>
      <c r="P18" s="12">
        <v>1</v>
      </c>
      <c r="Q18" s="13">
        <f>C18^O18*D18^P18*$Q$6</f>
        <v>373086</v>
      </c>
      <c r="R18" s="24">
        <f>F18*G18*H18*I18*J18*K18*M18*N18*Q18*$B$2</f>
        <v>27.228860920799995</v>
      </c>
      <c r="S18" s="24">
        <f>F18*G18*H18*I18*J18*L18*M18*N18*Q18*$B$2</f>
        <v>283.63396792500004</v>
      </c>
      <c r="U18" s="23">
        <f>12*S18</f>
        <v>3403.6076151000007</v>
      </c>
    </row>
    <row r="19" spans="3:21" s="10" customFormat="1" ht="12.75">
      <c r="C19" s="10">
        <v>63</v>
      </c>
      <c r="D19" s="10">
        <v>63</v>
      </c>
      <c r="E19" s="10" t="s">
        <v>6</v>
      </c>
      <c r="F19" s="10">
        <v>1.2</v>
      </c>
      <c r="G19" s="10">
        <v>0.127</v>
      </c>
      <c r="H19" s="10">
        <v>0.6</v>
      </c>
      <c r="I19" s="10">
        <v>0.8</v>
      </c>
      <c r="J19" s="10">
        <f>J17</f>
        <v>0.97</v>
      </c>
      <c r="K19" s="10">
        <f>K17</f>
        <v>2.4</v>
      </c>
      <c r="L19" s="11">
        <f>L17</f>
        <v>25</v>
      </c>
      <c r="M19" s="12">
        <v>1</v>
      </c>
      <c r="N19" s="12">
        <f>N17</f>
        <v>0.55</v>
      </c>
      <c r="O19" s="12">
        <v>1</v>
      </c>
      <c r="P19" s="12">
        <v>0.92</v>
      </c>
      <c r="Q19" s="13">
        <f>C19^O19*D19^P19*$Q$7</f>
        <v>179504.11313755286</v>
      </c>
      <c r="R19" s="24">
        <f>F19*G19*H19*I19*J19*K19*M19*N19*Q19*$B$2</f>
        <v>127.77911225191798</v>
      </c>
      <c r="S19" s="24">
        <f>F19*G19*H19*I19*J19*L19*M19*N19*Q19*$B$2</f>
        <v>1331.0324192908122</v>
      </c>
      <c r="T19" s="15">
        <f>S19/R19</f>
        <v>10.416666666666666</v>
      </c>
      <c r="U19" s="23">
        <f>12*S19</f>
        <v>15972.389031489747</v>
      </c>
    </row>
    <row r="20" spans="12:19" s="10" customFormat="1" ht="12.75">
      <c r="L20" s="11"/>
      <c r="M20" s="12"/>
      <c r="N20" s="12"/>
      <c r="O20" s="12"/>
      <c r="P20" s="12"/>
      <c r="Q20" s="13"/>
      <c r="R20" s="23"/>
      <c r="S20" s="24"/>
    </row>
    <row r="21" spans="1:21" s="10" customFormat="1" ht="12.75">
      <c r="A21" s="10" t="s">
        <v>11</v>
      </c>
      <c r="B21" s="10" t="s">
        <v>37</v>
      </c>
      <c r="C21" s="10">
        <v>197</v>
      </c>
      <c r="D21" s="10">
        <v>197</v>
      </c>
      <c r="E21" s="10" t="s">
        <v>4</v>
      </c>
      <c r="F21" s="10">
        <v>1</v>
      </c>
      <c r="G21" s="10">
        <v>0.128</v>
      </c>
      <c r="H21" s="10">
        <v>0.4</v>
      </c>
      <c r="I21" s="10">
        <v>0.8</v>
      </c>
      <c r="J21" s="10">
        <v>0.97</v>
      </c>
      <c r="K21" s="10">
        <v>0.16</v>
      </c>
      <c r="L21" s="11">
        <v>2.5</v>
      </c>
      <c r="M21" s="12">
        <v>1</v>
      </c>
      <c r="N21" s="12">
        <v>0.55</v>
      </c>
      <c r="O21" s="12">
        <v>0.92</v>
      </c>
      <c r="P21" s="12">
        <v>1</v>
      </c>
      <c r="Q21" s="13">
        <f>C21^O21*D21^P21*$Q$5</f>
        <v>1602196.223307131</v>
      </c>
      <c r="R21" s="24">
        <f>F21*G21*H21*I21*J21*K21*M21*N21*Q21*$B$2</f>
        <v>42.57392103929345</v>
      </c>
      <c r="S21" s="24">
        <f>F21*G21*H21*I21*J21*L21*M21*N21*Q21*$B$2</f>
        <v>665.21751623896</v>
      </c>
      <c r="T21" s="15">
        <f>S21/R21</f>
        <v>15.624999999999995</v>
      </c>
      <c r="U21" s="23">
        <f>12*S21</f>
        <v>7982.6101948675205</v>
      </c>
    </row>
    <row r="22" spans="1:21" s="10" customFormat="1" ht="12.75">
      <c r="A22" s="10" t="s">
        <v>13</v>
      </c>
      <c r="C22" s="10">
        <v>197</v>
      </c>
      <c r="D22" s="10">
        <v>197</v>
      </c>
      <c r="E22" s="10" t="s">
        <v>5</v>
      </c>
      <c r="F22" s="10">
        <v>1</v>
      </c>
      <c r="G22" s="10">
        <v>0.02</v>
      </c>
      <c r="H22" s="10">
        <v>0.4</v>
      </c>
      <c r="I22" s="10">
        <v>0.75</v>
      </c>
      <c r="J22" s="10">
        <f>J21</f>
        <v>0.97</v>
      </c>
      <c r="K22" s="10">
        <f>K21</f>
        <v>0.16</v>
      </c>
      <c r="L22" s="11">
        <f>L21</f>
        <v>2.5</v>
      </c>
      <c r="M22" s="12">
        <v>1</v>
      </c>
      <c r="N22" s="12">
        <f>N21</f>
        <v>0.55</v>
      </c>
      <c r="O22" s="12">
        <v>1</v>
      </c>
      <c r="P22" s="12">
        <v>1</v>
      </c>
      <c r="Q22" s="13">
        <f>C22^O22*D22^P22*$Q$6</f>
        <v>3648046</v>
      </c>
      <c r="R22" s="24">
        <f>F22*G22*H22*I22*J22*K22*M22*N22*Q22*$B$2</f>
        <v>14.199712619136001</v>
      </c>
      <c r="S22" s="24">
        <f>F22*G22*H22*I22*J22*L22*M22*N22*Q22*$B$2</f>
        <v>221.87050967399998</v>
      </c>
      <c r="U22" s="23">
        <f>12*S22</f>
        <v>2662.4461160879996</v>
      </c>
    </row>
    <row r="23" spans="3:21" s="10" customFormat="1" ht="12.75">
      <c r="C23" s="10">
        <v>197</v>
      </c>
      <c r="D23" s="10">
        <v>197</v>
      </c>
      <c r="E23" s="10" t="s">
        <v>6</v>
      </c>
      <c r="F23" s="10">
        <v>1.2</v>
      </c>
      <c r="G23" s="10">
        <v>0.127</v>
      </c>
      <c r="H23" s="10">
        <v>0.4</v>
      </c>
      <c r="I23" s="10">
        <v>0.8</v>
      </c>
      <c r="J23" s="10">
        <f>J21</f>
        <v>0.97</v>
      </c>
      <c r="K23" s="10">
        <f>K21</f>
        <v>0.16</v>
      </c>
      <c r="L23" s="11">
        <f>L21</f>
        <v>2.5</v>
      </c>
      <c r="M23" s="12">
        <v>1</v>
      </c>
      <c r="N23" s="12">
        <f>N21</f>
        <v>0.55</v>
      </c>
      <c r="O23" s="12">
        <v>1</v>
      </c>
      <c r="P23" s="12">
        <v>0.92</v>
      </c>
      <c r="Q23" s="13">
        <f>C23^O23*D23^P23*$Q$7</f>
        <v>1602196.223307131</v>
      </c>
      <c r="R23" s="24">
        <f>F23*G23*H23*I23*J23*K23*M23*N23*Q23*$B$2</f>
        <v>50.68957473740877</v>
      </c>
      <c r="S23" s="24">
        <f>F23*G23*H23*I23*J23*L23*M23*N23*Q23*$B$2</f>
        <v>792.024605272012</v>
      </c>
      <c r="T23" s="15">
        <f>S23/R23</f>
        <v>15.624999999999998</v>
      </c>
      <c r="U23" s="23">
        <f>12*S23</f>
        <v>9504.295263264143</v>
      </c>
    </row>
    <row r="24" spans="12:19" s="10" customFormat="1" ht="12.75">
      <c r="L24" s="16"/>
      <c r="R24" s="23"/>
      <c r="S24" s="24"/>
    </row>
    <row r="25" spans="1:21" s="10" customFormat="1" ht="12.75">
      <c r="A25" s="10" t="s">
        <v>21</v>
      </c>
      <c r="B25" s="10" t="s">
        <v>37</v>
      </c>
      <c r="C25" s="10">
        <v>1</v>
      </c>
      <c r="D25" s="10">
        <v>1</v>
      </c>
      <c r="E25" s="10" t="s">
        <v>4</v>
      </c>
      <c r="F25" s="10">
        <v>1</v>
      </c>
      <c r="G25" s="10">
        <v>0.128</v>
      </c>
      <c r="H25" s="10">
        <v>0.8</v>
      </c>
      <c r="I25" s="10">
        <v>0.8</v>
      </c>
      <c r="J25" s="10">
        <v>0.79</v>
      </c>
      <c r="K25" s="10">
        <v>0</v>
      </c>
      <c r="L25" s="11">
        <v>166000</v>
      </c>
      <c r="M25" s="12">
        <v>1</v>
      </c>
      <c r="N25" s="12">
        <v>0.55</v>
      </c>
      <c r="O25" s="12">
        <v>1</v>
      </c>
      <c r="P25" s="12">
        <v>1</v>
      </c>
      <c r="Q25" s="14">
        <v>147</v>
      </c>
      <c r="R25" s="24">
        <f>F25*G25*H25*I25*J25*K25*M25*N25*Q25*$B$2</f>
        <v>0</v>
      </c>
      <c r="S25" s="24">
        <f>F25*G25*H25*I25*J25*L25*M25*N25*Q25*$B$2</f>
        <v>6601.136898048001</v>
      </c>
      <c r="T25" s="15" t="e">
        <f>S25/R25</f>
        <v>#DIV/0!</v>
      </c>
      <c r="U25" s="23">
        <f>12*S25</f>
        <v>79213.64277657602</v>
      </c>
    </row>
    <row r="26" spans="1:21" s="10" customFormat="1" ht="12.75">
      <c r="A26" s="10" t="s">
        <v>10</v>
      </c>
      <c r="C26" s="10">
        <v>1</v>
      </c>
      <c r="D26" s="10">
        <v>1</v>
      </c>
      <c r="E26" s="10" t="s">
        <v>5</v>
      </c>
      <c r="F26" s="10">
        <v>1</v>
      </c>
      <c r="G26" s="10">
        <v>0.02</v>
      </c>
      <c r="H26" s="10">
        <v>0.5</v>
      </c>
      <c r="I26" s="10">
        <v>0.75</v>
      </c>
      <c r="J26" s="10">
        <f>J25</f>
        <v>0.79</v>
      </c>
      <c r="K26" s="10">
        <f>K25</f>
        <v>0</v>
      </c>
      <c r="L26" s="11">
        <f>L25</f>
        <v>166000</v>
      </c>
      <c r="M26" s="12">
        <v>1</v>
      </c>
      <c r="N26" s="12">
        <f>N25</f>
        <v>0.55</v>
      </c>
      <c r="O26" s="12">
        <v>1</v>
      </c>
      <c r="P26" s="12">
        <v>1</v>
      </c>
      <c r="Q26" s="14">
        <v>210</v>
      </c>
      <c r="R26" s="24">
        <f>F26*G26*H26*I26*J26*K26*M26*N26*Q26*$B$2</f>
        <v>0</v>
      </c>
      <c r="S26" s="24">
        <f>F26*G26*H26*I26*J26*L26*M26*N26*Q26*$B$2</f>
        <v>863.36019</v>
      </c>
      <c r="U26" s="23">
        <f>12*S26</f>
        <v>10360.32228</v>
      </c>
    </row>
    <row r="27" spans="1:21" ht="12.75">
      <c r="A27" s="17"/>
      <c r="B27" s="17"/>
      <c r="C27" s="18">
        <v>1</v>
      </c>
      <c r="D27" s="18">
        <v>1</v>
      </c>
      <c r="E27" s="18" t="s">
        <v>6</v>
      </c>
      <c r="F27" s="18">
        <v>1.2</v>
      </c>
      <c r="G27" s="18">
        <v>0.127</v>
      </c>
      <c r="H27" s="18">
        <v>0.8</v>
      </c>
      <c r="I27" s="18">
        <v>0.8</v>
      </c>
      <c r="J27" s="18">
        <f>J25</f>
        <v>0.79</v>
      </c>
      <c r="K27" s="18">
        <f>K25</f>
        <v>0</v>
      </c>
      <c r="L27" s="19">
        <f>L25</f>
        <v>166000</v>
      </c>
      <c r="M27" s="12">
        <v>1</v>
      </c>
      <c r="N27" s="12">
        <f>N25</f>
        <v>0.55</v>
      </c>
      <c r="O27" s="20">
        <v>1</v>
      </c>
      <c r="P27" s="20">
        <v>1</v>
      </c>
      <c r="Q27" s="14">
        <f>Q25</f>
        <v>147</v>
      </c>
      <c r="R27" s="24">
        <f>F27*G27*H27*I27*J27*K27*M27*N27*Q27*$B$2</f>
        <v>0</v>
      </c>
      <c r="S27" s="24">
        <f>F27*G27*H27*I27*J27*L27*M27*N27*Q27*$B$2</f>
        <v>7859.478619238403</v>
      </c>
      <c r="T27" s="21" t="e">
        <f>S27/R27</f>
        <v>#DIV/0!</v>
      </c>
      <c r="U27" s="23">
        <f>12*S27</f>
        <v>94313.74343086084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C15" sqref="C15"/>
    </sheetView>
  </sheetViews>
  <sheetFormatPr defaultColWidth="9.140625" defaultRowHeight="12.75"/>
  <cols>
    <col min="1" max="1" width="7.8515625" style="18" customWidth="1"/>
    <col min="2" max="2" width="5.8515625" style="18" customWidth="1"/>
    <col min="3" max="4" width="4.00390625" style="18" customWidth="1"/>
    <col min="5" max="5" width="6.57421875" style="18" customWidth="1"/>
    <col min="6" max="6" width="3.7109375" style="18" customWidth="1"/>
    <col min="7" max="7" width="6.28125" style="18" customWidth="1"/>
    <col min="8" max="8" width="4.57421875" style="18" customWidth="1"/>
    <col min="9" max="9" width="5.28125" style="18" customWidth="1"/>
    <col min="10" max="10" width="5.8515625" style="18" customWidth="1"/>
    <col min="11" max="11" width="9.00390625" style="18" customWidth="1"/>
    <col min="12" max="12" width="10.421875" style="22" customWidth="1"/>
    <col min="13" max="13" width="5.8515625" style="18" customWidth="1"/>
    <col min="14" max="14" width="7.421875" style="18" customWidth="1"/>
    <col min="15" max="16" width="5.8515625" style="18" customWidth="1"/>
    <col min="17" max="17" width="9.7109375" style="18" customWidth="1"/>
    <col min="18" max="18" width="9.8515625" style="18" customWidth="1"/>
    <col min="19" max="19" width="11.140625" style="22" customWidth="1"/>
    <col min="20" max="20" width="8.00390625" style="18" customWidth="1"/>
    <col min="21" max="21" width="9.8515625" style="18" customWidth="1"/>
    <col min="22" max="16384" width="5.8515625" style="18" customWidth="1"/>
  </cols>
  <sheetData>
    <row r="1" spans="1:19" s="4" customFormat="1" ht="12.75">
      <c r="A1" s="1"/>
      <c r="B1" s="6" t="s">
        <v>39</v>
      </c>
      <c r="C1" s="1"/>
      <c r="D1" s="1"/>
      <c r="E1" s="1"/>
      <c r="F1" s="1"/>
      <c r="G1" s="1"/>
      <c r="H1" s="1"/>
      <c r="I1" s="1"/>
      <c r="J1" s="1"/>
      <c r="K1" s="2" t="s">
        <v>29</v>
      </c>
      <c r="L1" s="3" t="s">
        <v>27</v>
      </c>
      <c r="R1" s="2" t="s">
        <v>29</v>
      </c>
      <c r="S1" s="5"/>
    </row>
    <row r="2" spans="2:21" s="4" customFormat="1" ht="12.75">
      <c r="B2" s="4">
        <v>1</v>
      </c>
      <c r="E2" s="4" t="s">
        <v>50</v>
      </c>
      <c r="K2" s="2" t="s">
        <v>2</v>
      </c>
      <c r="L2" s="3" t="s">
        <v>2</v>
      </c>
      <c r="M2" s="2"/>
      <c r="N2" s="2"/>
      <c r="O2" s="2"/>
      <c r="P2" s="2"/>
      <c r="Q2" s="2"/>
      <c r="R2" s="2" t="s">
        <v>2</v>
      </c>
      <c r="S2" s="3" t="s">
        <v>27</v>
      </c>
      <c r="U2" s="3" t="s">
        <v>27</v>
      </c>
    </row>
    <row r="3" spans="11:21" s="4" customFormat="1" ht="12.75">
      <c r="K3" s="2" t="s">
        <v>19</v>
      </c>
      <c r="L3" s="3" t="s">
        <v>19</v>
      </c>
      <c r="M3" s="2" t="s">
        <v>18</v>
      </c>
      <c r="N3" s="2" t="s">
        <v>17</v>
      </c>
      <c r="O3" s="2"/>
      <c r="P3" s="2"/>
      <c r="Q3" s="2" t="s">
        <v>3</v>
      </c>
      <c r="R3" s="2" t="s">
        <v>20</v>
      </c>
      <c r="S3" s="3" t="s">
        <v>20</v>
      </c>
      <c r="T3" s="2" t="s">
        <v>30</v>
      </c>
      <c r="U3" s="3" t="s">
        <v>20</v>
      </c>
    </row>
    <row r="4" spans="1:21" s="10" customFormat="1" ht="14.25" customHeight="1">
      <c r="A4" s="6" t="s">
        <v>9</v>
      </c>
      <c r="B4" s="6" t="s">
        <v>8</v>
      </c>
      <c r="C4" s="6" t="s">
        <v>22</v>
      </c>
      <c r="D4" s="6" t="s">
        <v>23</v>
      </c>
      <c r="E4" s="6" t="s">
        <v>0</v>
      </c>
      <c r="F4" s="6" t="s">
        <v>12</v>
      </c>
      <c r="G4" s="6" t="s">
        <v>1</v>
      </c>
      <c r="H4" s="6" t="s">
        <v>36</v>
      </c>
      <c r="I4" s="6" t="s">
        <v>15</v>
      </c>
      <c r="J4" s="7" t="s">
        <v>33</v>
      </c>
      <c r="K4" s="9" t="s">
        <v>40</v>
      </c>
      <c r="L4" s="9" t="s">
        <v>40</v>
      </c>
      <c r="M4" s="6" t="s">
        <v>16</v>
      </c>
      <c r="N4" s="6" t="s">
        <v>16</v>
      </c>
      <c r="O4" s="6" t="s">
        <v>25</v>
      </c>
      <c r="P4" s="6" t="s">
        <v>24</v>
      </c>
      <c r="Q4" s="6" t="s">
        <v>35</v>
      </c>
      <c r="R4" s="6" t="s">
        <v>19</v>
      </c>
      <c r="S4" s="9" t="s">
        <v>19</v>
      </c>
      <c r="T4" s="6" t="s">
        <v>31</v>
      </c>
      <c r="U4" s="6" t="s">
        <v>32</v>
      </c>
    </row>
    <row r="5" spans="1:21" s="10" customFormat="1" ht="12.75">
      <c r="A5" s="10" t="s">
        <v>11</v>
      </c>
      <c r="B5" s="10" t="s">
        <v>38</v>
      </c>
      <c r="C5" s="10">
        <v>1</v>
      </c>
      <c r="D5" s="10">
        <v>1</v>
      </c>
      <c r="E5" s="10" t="s">
        <v>4</v>
      </c>
      <c r="F5" s="10">
        <v>1</v>
      </c>
      <c r="G5" s="10">
        <v>0.089</v>
      </c>
      <c r="H5" s="10">
        <v>0.8</v>
      </c>
      <c r="I5" s="10">
        <v>0.8</v>
      </c>
      <c r="J5" s="10">
        <v>0.79</v>
      </c>
      <c r="K5" s="10">
        <v>900</v>
      </c>
      <c r="L5" s="11">
        <v>33000</v>
      </c>
      <c r="M5" s="12">
        <v>1</v>
      </c>
      <c r="N5" s="12">
        <v>0.55</v>
      </c>
      <c r="O5" s="12">
        <v>1</v>
      </c>
      <c r="P5" s="12">
        <v>1</v>
      </c>
      <c r="Q5" s="13">
        <v>0.043</v>
      </c>
      <c r="R5" s="24">
        <f>F5*G5*H5*I5*J5*K5*M5*N5*Q5*$B$2</f>
        <v>0.9577909440000001</v>
      </c>
      <c r="S5" s="24">
        <f>F5*G5*H5*I5*J5*L5*M5*N5*Q5*$B$2</f>
        <v>35.119001280000006</v>
      </c>
      <c r="T5" s="15">
        <f>S5/R5</f>
        <v>36.66666666666667</v>
      </c>
      <c r="U5" s="23">
        <f>12*S5</f>
        <v>421.4280153600001</v>
      </c>
    </row>
    <row r="6" spans="1:21" s="10" customFormat="1" ht="12.75">
      <c r="A6" s="10" t="s">
        <v>10</v>
      </c>
      <c r="C6" s="10">
        <v>1</v>
      </c>
      <c r="D6" s="10">
        <v>1</v>
      </c>
      <c r="E6" s="10" t="s">
        <v>5</v>
      </c>
      <c r="F6" s="10">
        <v>1</v>
      </c>
      <c r="G6" s="10">
        <v>0.04</v>
      </c>
      <c r="H6" s="10">
        <v>0.5</v>
      </c>
      <c r="I6" s="10">
        <v>0.75</v>
      </c>
      <c r="J6" s="10">
        <v>0.79</v>
      </c>
      <c r="K6" s="10">
        <f>K5</f>
        <v>900</v>
      </c>
      <c r="L6" s="11">
        <f>L5</f>
        <v>33000</v>
      </c>
      <c r="M6" s="12">
        <f>M5</f>
        <v>1</v>
      </c>
      <c r="N6" s="12">
        <f>N5</f>
        <v>0.55</v>
      </c>
      <c r="O6" s="12">
        <v>1</v>
      </c>
      <c r="P6" s="12">
        <v>1</v>
      </c>
      <c r="Q6" s="13">
        <v>0.086</v>
      </c>
      <c r="R6" s="24">
        <f>F6*G6*H6*I6*J6*K6*M6*N6*Q6*$B$2</f>
        <v>0.5044545</v>
      </c>
      <c r="S6" s="24">
        <f>F6*G6*H6*I6*J6*L6*M6*N6*Q6*$B$2</f>
        <v>18.496664999999997</v>
      </c>
      <c r="T6" s="15">
        <f>S6/R6</f>
        <v>36.66666666666666</v>
      </c>
      <c r="U6" s="23">
        <f>12*S6</f>
        <v>221.95997999999997</v>
      </c>
    </row>
    <row r="7" spans="3:21" s="10" customFormat="1" ht="12.75">
      <c r="C7" s="10">
        <v>1</v>
      </c>
      <c r="D7" s="10">
        <v>1</v>
      </c>
      <c r="E7" s="10" t="s">
        <v>6</v>
      </c>
      <c r="F7" s="10">
        <v>1.2</v>
      </c>
      <c r="G7" s="10">
        <v>0.089</v>
      </c>
      <c r="H7" s="10">
        <v>0.8</v>
      </c>
      <c r="I7" s="10">
        <v>0.8</v>
      </c>
      <c r="J7" s="10">
        <v>0.79</v>
      </c>
      <c r="K7" s="10">
        <f>K5</f>
        <v>900</v>
      </c>
      <c r="L7" s="11">
        <f>L5</f>
        <v>33000</v>
      </c>
      <c r="M7" s="12">
        <f>M5</f>
        <v>1</v>
      </c>
      <c r="N7" s="12">
        <f>N5</f>
        <v>0.55</v>
      </c>
      <c r="O7" s="12">
        <v>1</v>
      </c>
      <c r="P7" s="12">
        <v>1</v>
      </c>
      <c r="Q7" s="13">
        <f>$Q5</f>
        <v>0.043</v>
      </c>
      <c r="R7" s="24">
        <f>F7*G7*H7*I7*J7*K7*M7*N7*Q7*$B$2</f>
        <v>1.1493491328000003</v>
      </c>
      <c r="S7" s="24">
        <f>F7*G7*H7*I7*J7*L7*M7*N7*Q7*$B$2</f>
        <v>42.14280153600001</v>
      </c>
      <c r="T7" s="15">
        <f>S7/R7</f>
        <v>36.666666666666664</v>
      </c>
      <c r="U7" s="23">
        <f>12*S7</f>
        <v>505.7136184320001</v>
      </c>
    </row>
    <row r="8" spans="12:19" s="10" customFormat="1" ht="12.75">
      <c r="L8" s="11"/>
      <c r="M8" s="12"/>
      <c r="N8" s="12"/>
      <c r="O8" s="12"/>
      <c r="P8" s="12"/>
      <c r="Q8" s="13"/>
      <c r="R8" s="23"/>
      <c r="S8" s="24"/>
    </row>
    <row r="9" spans="1:21" s="10" customFormat="1" ht="12.75">
      <c r="A9" s="10" t="s">
        <v>11</v>
      </c>
      <c r="B9" s="10" t="s">
        <v>38</v>
      </c>
      <c r="C9" s="10">
        <v>2</v>
      </c>
      <c r="D9" s="10">
        <v>197</v>
      </c>
      <c r="E9" s="10" t="s">
        <v>4</v>
      </c>
      <c r="F9" s="10">
        <v>1</v>
      </c>
      <c r="G9" s="10">
        <v>0.089</v>
      </c>
      <c r="H9" s="10">
        <v>0.8</v>
      </c>
      <c r="I9" s="10">
        <v>0.8</v>
      </c>
      <c r="J9" s="10">
        <v>0.9362</v>
      </c>
      <c r="K9" s="10">
        <v>4.5</v>
      </c>
      <c r="L9" s="11">
        <v>62</v>
      </c>
      <c r="M9" s="12">
        <v>1</v>
      </c>
      <c r="N9" s="12">
        <v>0.55</v>
      </c>
      <c r="O9" s="12">
        <v>0.98</v>
      </c>
      <c r="P9" s="12">
        <v>1</v>
      </c>
      <c r="Q9" s="13">
        <f>C9^O9*D9^P9*$Q$5</f>
        <v>16.70875447952649</v>
      </c>
      <c r="R9" s="24">
        <f>F9*G9*H9*I9*J9*K9*M9*N9*Q9*$B$2</f>
        <v>2.2052503424036614</v>
      </c>
      <c r="S9" s="24">
        <f>F9*G9*H9*I9*J9*L9*M9*N9*Q9*$B$2</f>
        <v>30.383449162006002</v>
      </c>
      <c r="T9" s="15">
        <f>S9/R9</f>
        <v>13.777777777777779</v>
      </c>
      <c r="U9" s="23">
        <f>12*S9</f>
        <v>364.601389944072</v>
      </c>
    </row>
    <row r="10" spans="1:21" s="10" customFormat="1" ht="12.75">
      <c r="A10" s="10" t="s">
        <v>14</v>
      </c>
      <c r="C10" s="10">
        <v>2</v>
      </c>
      <c r="D10" s="10">
        <v>197</v>
      </c>
      <c r="E10" s="10" t="s">
        <v>5</v>
      </c>
      <c r="F10" s="10">
        <v>1</v>
      </c>
      <c r="G10" s="10">
        <v>0.04</v>
      </c>
      <c r="H10" s="10">
        <v>0.5</v>
      </c>
      <c r="I10" s="10">
        <v>0.75</v>
      </c>
      <c r="J10" s="10">
        <f>J9</f>
        <v>0.9362</v>
      </c>
      <c r="K10" s="10">
        <f>K9</f>
        <v>4.5</v>
      </c>
      <c r="L10" s="11">
        <f>L9</f>
        <v>62</v>
      </c>
      <c r="M10" s="12">
        <v>1</v>
      </c>
      <c r="N10" s="12">
        <f>N9</f>
        <v>0.55</v>
      </c>
      <c r="O10" s="12">
        <v>1</v>
      </c>
      <c r="P10" s="12">
        <v>1</v>
      </c>
      <c r="Q10" s="13">
        <f>C10^O10*D10^P10*$Q$6</f>
        <v>33.884</v>
      </c>
      <c r="R10" s="24">
        <f>F10*G10*H10*I10*J10*K10*M10*N10*Q10*$B$2</f>
        <v>1.1776867047</v>
      </c>
      <c r="S10" s="24">
        <f>F10*G10*H10*I10*J10*L10*M10*N10*Q10*$B$2</f>
        <v>16.2259057092</v>
      </c>
      <c r="U10" s="23">
        <f>12*S10</f>
        <v>194.7108685104</v>
      </c>
    </row>
    <row r="11" spans="3:21" s="10" customFormat="1" ht="12.75">
      <c r="C11" s="10">
        <v>2</v>
      </c>
      <c r="D11" s="10">
        <v>197</v>
      </c>
      <c r="E11" s="10" t="s">
        <v>6</v>
      </c>
      <c r="F11" s="10">
        <v>1.2</v>
      </c>
      <c r="G11" s="10">
        <v>0.089</v>
      </c>
      <c r="H11" s="10">
        <v>0.8</v>
      </c>
      <c r="I11" s="10">
        <v>0.8</v>
      </c>
      <c r="J11" s="10">
        <f>J9</f>
        <v>0.9362</v>
      </c>
      <c r="K11" s="10">
        <f>K9</f>
        <v>4.5</v>
      </c>
      <c r="L11" s="11">
        <f>L9</f>
        <v>62</v>
      </c>
      <c r="M11" s="12">
        <v>1</v>
      </c>
      <c r="N11" s="12">
        <f>N9</f>
        <v>0.55</v>
      </c>
      <c r="O11" s="12">
        <v>1</v>
      </c>
      <c r="P11" s="12">
        <v>0.98</v>
      </c>
      <c r="Q11" s="13">
        <f>C11^O11*D11^P11*$Q$7</f>
        <v>15.24317209680256</v>
      </c>
      <c r="R11" s="24">
        <f>F11*G11*H11*I11*J11*K11*M11*N11*Q11*$B$2</f>
        <v>2.4141842907786435</v>
      </c>
      <c r="S11" s="24">
        <f>F11*G11*H11*I11*J11*L11*M11*N11*Q11*$B$2</f>
        <v>33.262094672950205</v>
      </c>
      <c r="T11" s="15">
        <f>S11/R11</f>
        <v>13.77777777777778</v>
      </c>
      <c r="U11" s="23">
        <f>12*S11</f>
        <v>399.14513607540243</v>
      </c>
    </row>
    <row r="12" spans="12:19" s="10" customFormat="1" ht="12.75">
      <c r="L12" s="11"/>
      <c r="M12" s="12"/>
      <c r="N12" s="12"/>
      <c r="O12" s="12"/>
      <c r="P12" s="12"/>
      <c r="Q12" s="13"/>
      <c r="R12" s="23"/>
      <c r="S12" s="24"/>
    </row>
    <row r="13" spans="1:21" s="10" customFormat="1" ht="12.75">
      <c r="A13" s="10" t="s">
        <v>11</v>
      </c>
      <c r="B13" s="10" t="s">
        <v>38</v>
      </c>
      <c r="C13" s="10">
        <v>1</v>
      </c>
      <c r="D13" s="10">
        <v>197</v>
      </c>
      <c r="E13" s="10" t="s">
        <v>4</v>
      </c>
      <c r="F13" s="10">
        <v>1</v>
      </c>
      <c r="G13" s="10">
        <v>0.089</v>
      </c>
      <c r="H13" s="10">
        <v>0.8</v>
      </c>
      <c r="I13" s="10">
        <v>0.8</v>
      </c>
      <c r="J13" s="10">
        <v>0.9</v>
      </c>
      <c r="K13" s="10">
        <v>0</v>
      </c>
      <c r="L13" s="11">
        <v>83</v>
      </c>
      <c r="M13" s="12">
        <v>1</v>
      </c>
      <c r="N13" s="12">
        <v>0.55</v>
      </c>
      <c r="O13" s="12">
        <v>0.98</v>
      </c>
      <c r="P13" s="12">
        <v>1</v>
      </c>
      <c r="Q13" s="13">
        <f>C13^O13*D13^P13*$Q$5</f>
        <v>8.471</v>
      </c>
      <c r="R13" s="24">
        <f>F13*G13*H13*I13*J13*K13*M13*N13*Q13*$B$2</f>
        <v>0</v>
      </c>
      <c r="S13" s="24">
        <f>F13*G13*H13*I13*J13*L13*M13*N13*Q13*$B$2</f>
        <v>19.823847753600003</v>
      </c>
      <c r="T13" s="15" t="e">
        <f>S13/R13</f>
        <v>#DIV/0!</v>
      </c>
      <c r="U13" s="23">
        <f>12*S13</f>
        <v>237.88617304320002</v>
      </c>
    </row>
    <row r="14" spans="1:21" s="10" customFormat="1" ht="12.75">
      <c r="A14" s="10" t="s">
        <v>28</v>
      </c>
      <c r="C14" s="10">
        <v>1</v>
      </c>
      <c r="D14" s="10">
        <v>197</v>
      </c>
      <c r="E14" s="10" t="s">
        <v>5</v>
      </c>
      <c r="F14" s="10">
        <v>1</v>
      </c>
      <c r="G14" s="10">
        <v>0.04</v>
      </c>
      <c r="H14" s="10">
        <v>0.5</v>
      </c>
      <c r="I14" s="10">
        <v>0.75</v>
      </c>
      <c r="J14" s="10">
        <f>J13</f>
        <v>0.9</v>
      </c>
      <c r="K14" s="10">
        <f>K13</f>
        <v>0</v>
      </c>
      <c r="L14" s="11">
        <f>L13</f>
        <v>83</v>
      </c>
      <c r="M14" s="12">
        <v>1</v>
      </c>
      <c r="N14" s="12">
        <f>N13</f>
        <v>0.55</v>
      </c>
      <c r="O14" s="12">
        <v>1</v>
      </c>
      <c r="P14" s="12">
        <v>1</v>
      </c>
      <c r="Q14" s="13">
        <f>C14^O14*D14^P14*$Q$6</f>
        <v>16.942</v>
      </c>
      <c r="R14" s="24">
        <f>F14*G14*H14*I14*J14*K14*M14*N14*Q14*$B$2</f>
        <v>0</v>
      </c>
      <c r="S14" s="24">
        <f>F14*G14*H14*I14*J14*L14*M14*N14*Q14*$B$2</f>
        <v>10.440931050000001</v>
      </c>
      <c r="U14" s="23">
        <f>12*S14</f>
        <v>125.29117260000001</v>
      </c>
    </row>
    <row r="15" spans="3:21" s="10" customFormat="1" ht="12.75">
      <c r="C15" s="10">
        <v>1</v>
      </c>
      <c r="D15" s="10">
        <v>197</v>
      </c>
      <c r="E15" s="10" t="s">
        <v>6</v>
      </c>
      <c r="F15" s="10">
        <v>1.2</v>
      </c>
      <c r="G15" s="10">
        <v>0.089</v>
      </c>
      <c r="H15" s="10">
        <v>0.8</v>
      </c>
      <c r="I15" s="10">
        <v>0.8</v>
      </c>
      <c r="J15" s="10">
        <f>J13</f>
        <v>0.9</v>
      </c>
      <c r="K15" s="10">
        <f>K13</f>
        <v>0</v>
      </c>
      <c r="L15" s="11">
        <f>L13</f>
        <v>83</v>
      </c>
      <c r="M15" s="12">
        <v>1</v>
      </c>
      <c r="N15" s="12">
        <f>N13</f>
        <v>0.55</v>
      </c>
      <c r="O15" s="12">
        <v>1</v>
      </c>
      <c r="P15" s="12">
        <v>0.98</v>
      </c>
      <c r="Q15" s="13">
        <f>C15^O15*D15^P15*$Q$7</f>
        <v>7.62158604840128</v>
      </c>
      <c r="R15" s="24">
        <f>F15*G15*H15*I15*J15*K15*M15*N15*Q15*$B$2</f>
        <v>0</v>
      </c>
      <c r="S15" s="24">
        <f>F15*G15*H15*I15*J15*L15*M15*N15*Q15*$B$2</f>
        <v>21.40325743800763</v>
      </c>
      <c r="T15" s="15" t="e">
        <f>S15/R15</f>
        <v>#DIV/0!</v>
      </c>
      <c r="U15" s="23">
        <f>12*S15</f>
        <v>256.83908925609154</v>
      </c>
    </row>
    <row r="16" spans="12:19" s="10" customFormat="1" ht="12.75">
      <c r="L16" s="11"/>
      <c r="M16" s="12"/>
      <c r="N16" s="12"/>
      <c r="O16" s="12"/>
      <c r="P16" s="12"/>
      <c r="Q16" s="13"/>
      <c r="R16" s="23"/>
      <c r="S16" s="24"/>
    </row>
    <row r="17" spans="1:21" s="10" customFormat="1" ht="12.75">
      <c r="A17" s="10" t="s">
        <v>11</v>
      </c>
      <c r="B17" s="10" t="s">
        <v>38</v>
      </c>
      <c r="C17" s="10">
        <v>63</v>
      </c>
      <c r="D17" s="10">
        <v>63</v>
      </c>
      <c r="E17" s="10" t="s">
        <v>4</v>
      </c>
      <c r="F17" s="10">
        <v>1</v>
      </c>
      <c r="G17" s="10">
        <v>0.089</v>
      </c>
      <c r="H17" s="10">
        <v>0.6</v>
      </c>
      <c r="I17" s="10">
        <v>0.8</v>
      </c>
      <c r="J17" s="10">
        <v>0.97</v>
      </c>
      <c r="K17" s="10">
        <v>2.4</v>
      </c>
      <c r="L17" s="11">
        <v>25</v>
      </c>
      <c r="M17" s="12">
        <v>1</v>
      </c>
      <c r="N17" s="12">
        <v>0.55</v>
      </c>
      <c r="O17" s="12">
        <v>0.98</v>
      </c>
      <c r="P17" s="12">
        <v>1</v>
      </c>
      <c r="Q17" s="13">
        <f>C17^O17*D17^P17*$Q$5</f>
        <v>157.09513778391272</v>
      </c>
      <c r="R17" s="24">
        <f>F17*G17*H17*I17*J17*K17*M17*N17*Q17*$B$2</f>
        <v>8.592897927959253</v>
      </c>
      <c r="S17" s="24">
        <f>F17*G17*H17*I17*J17*L17*M17*N17*Q17*$B$2</f>
        <v>89.50935341624222</v>
      </c>
      <c r="T17" s="15">
        <f>S17/R17</f>
        <v>10.416666666666666</v>
      </c>
      <c r="U17" s="23">
        <f>12*S17</f>
        <v>1074.1122409949066</v>
      </c>
    </row>
    <row r="18" spans="1:21" s="10" customFormat="1" ht="12.75">
      <c r="A18" s="10" t="s">
        <v>26</v>
      </c>
      <c r="C18" s="10">
        <v>63</v>
      </c>
      <c r="D18" s="10">
        <v>63</v>
      </c>
      <c r="E18" s="10" t="s">
        <v>5</v>
      </c>
      <c r="F18" s="10">
        <v>1</v>
      </c>
      <c r="G18" s="10">
        <v>0.04</v>
      </c>
      <c r="H18" s="10">
        <v>0.5</v>
      </c>
      <c r="I18" s="10">
        <v>0.75</v>
      </c>
      <c r="J18" s="10">
        <f>J17</f>
        <v>0.97</v>
      </c>
      <c r="K18" s="10">
        <f>K17</f>
        <v>2.4</v>
      </c>
      <c r="L18" s="11">
        <f>L17</f>
        <v>25</v>
      </c>
      <c r="M18" s="12">
        <v>1</v>
      </c>
      <c r="N18" s="12">
        <f>N17</f>
        <v>0.55</v>
      </c>
      <c r="O18" s="12">
        <v>1</v>
      </c>
      <c r="P18" s="12">
        <v>1</v>
      </c>
      <c r="Q18" s="13">
        <f>C18^O18*D18^P18*$Q$6</f>
        <v>341.33399999999995</v>
      </c>
      <c r="R18" s="24">
        <f>F18*G18*H18*I18*J18*K18*M18*N18*Q18*$B$2</f>
        <v>6.555660803999998</v>
      </c>
      <c r="S18" s="24">
        <f>F18*G18*H18*I18*J18*L18*M18*N18*Q18*$B$2</f>
        <v>68.28813337499999</v>
      </c>
      <c r="U18" s="23">
        <f>12*S18</f>
        <v>819.4576004999999</v>
      </c>
    </row>
    <row r="19" spans="3:21" s="10" customFormat="1" ht="12.75">
      <c r="C19" s="10">
        <v>63</v>
      </c>
      <c r="D19" s="10">
        <v>63</v>
      </c>
      <c r="E19" s="10" t="s">
        <v>6</v>
      </c>
      <c r="F19" s="10">
        <v>1.2</v>
      </c>
      <c r="G19" s="10">
        <v>0.089</v>
      </c>
      <c r="H19" s="10">
        <v>0.6</v>
      </c>
      <c r="I19" s="10">
        <v>0.8</v>
      </c>
      <c r="J19" s="10">
        <f>J17</f>
        <v>0.97</v>
      </c>
      <c r="K19" s="10">
        <f>K17</f>
        <v>2.4</v>
      </c>
      <c r="L19" s="11">
        <f>L17</f>
        <v>25</v>
      </c>
      <c r="M19" s="12">
        <v>1</v>
      </c>
      <c r="N19" s="12">
        <f>N17</f>
        <v>0.55</v>
      </c>
      <c r="O19" s="12">
        <v>1</v>
      </c>
      <c r="P19" s="12">
        <v>0.98</v>
      </c>
      <c r="Q19" s="13">
        <f>C19^O19*D19^P19*$Q$7</f>
        <v>157.09513778391272</v>
      </c>
      <c r="R19" s="24">
        <f>F19*G19*H19*I19*J19*K19*M19*N19*Q19*$B$2</f>
        <v>10.311477513551106</v>
      </c>
      <c r="S19" s="24">
        <f>F19*G19*H19*I19*J19*L19*M19*N19*Q19*$B$2</f>
        <v>107.4112240994907</v>
      </c>
      <c r="T19" s="15">
        <f>S19/R19</f>
        <v>10.416666666666668</v>
      </c>
      <c r="U19" s="23">
        <f>12*S19</f>
        <v>1288.9346891938883</v>
      </c>
    </row>
    <row r="20" spans="12:19" s="10" customFormat="1" ht="12.75">
      <c r="L20" s="11"/>
      <c r="M20" s="12"/>
      <c r="N20" s="12"/>
      <c r="O20" s="12"/>
      <c r="P20" s="12"/>
      <c r="Q20" s="13"/>
      <c r="R20" s="23"/>
      <c r="S20" s="24"/>
    </row>
    <row r="21" spans="1:21" s="10" customFormat="1" ht="12.75">
      <c r="A21" s="10" t="s">
        <v>11</v>
      </c>
      <c r="B21" s="10" t="s">
        <v>38</v>
      </c>
      <c r="C21" s="10">
        <v>197</v>
      </c>
      <c r="D21" s="10">
        <v>197</v>
      </c>
      <c r="E21" s="10" t="s">
        <v>4</v>
      </c>
      <c r="F21" s="10">
        <v>1</v>
      </c>
      <c r="G21" s="10">
        <v>0.089</v>
      </c>
      <c r="H21" s="10">
        <v>0.4</v>
      </c>
      <c r="I21" s="10">
        <v>0.8</v>
      </c>
      <c r="J21" s="10">
        <v>0.97</v>
      </c>
      <c r="K21" s="10">
        <v>0.16</v>
      </c>
      <c r="L21" s="11">
        <v>2.5</v>
      </c>
      <c r="M21" s="12">
        <v>1</v>
      </c>
      <c r="N21" s="12">
        <v>0.55</v>
      </c>
      <c r="O21" s="12">
        <v>0.98</v>
      </c>
      <c r="P21" s="12">
        <v>1</v>
      </c>
      <c r="Q21" s="13">
        <f>C21^O21*D21^P21*$Q$5</f>
        <v>1501.452451535052</v>
      </c>
      <c r="R21" s="24">
        <f>F21*G21*H21*I21*J21*K21*M21*N21*Q21*$B$2</f>
        <v>3.650110186371153</v>
      </c>
      <c r="S21" s="24">
        <f>F21*G21*H21*I21*J21*L21*M21*N21*Q21*$B$2</f>
        <v>57.03297166204926</v>
      </c>
      <c r="T21" s="15">
        <f>S21/R21</f>
        <v>15.625</v>
      </c>
      <c r="U21" s="23">
        <f>12*S21</f>
        <v>684.3956599445912</v>
      </c>
    </row>
    <row r="22" spans="1:21" s="10" customFormat="1" ht="12.75">
      <c r="A22" s="10" t="s">
        <v>13</v>
      </c>
      <c r="C22" s="10">
        <v>197</v>
      </c>
      <c r="D22" s="10">
        <v>197</v>
      </c>
      <c r="E22" s="10" t="s">
        <v>5</v>
      </c>
      <c r="F22" s="10">
        <v>1</v>
      </c>
      <c r="G22" s="10">
        <v>0.04</v>
      </c>
      <c r="H22" s="10">
        <v>0.4</v>
      </c>
      <c r="I22" s="10">
        <v>0.75</v>
      </c>
      <c r="J22" s="10">
        <f>J21</f>
        <v>0.97</v>
      </c>
      <c r="K22" s="10">
        <f>K21</f>
        <v>0.16</v>
      </c>
      <c r="L22" s="11">
        <f>L21</f>
        <v>2.5</v>
      </c>
      <c r="M22" s="12">
        <v>1</v>
      </c>
      <c r="N22" s="12">
        <f>N21</f>
        <v>0.55</v>
      </c>
      <c r="O22" s="12">
        <v>1</v>
      </c>
      <c r="P22" s="12">
        <v>1</v>
      </c>
      <c r="Q22" s="13">
        <f>C22^O22*D22^P22*$Q$6</f>
        <v>3337.5739999999996</v>
      </c>
      <c r="R22" s="24">
        <f>F22*G22*H22*I22*J22*K22*M22*N22*Q22*$B$2</f>
        <v>3.4187437996799996</v>
      </c>
      <c r="S22" s="24">
        <f>F22*G22*H22*I22*J22*L22*M22*N22*Q22*$B$2</f>
        <v>53.41787186999999</v>
      </c>
      <c r="U22" s="23">
        <f>12*S22</f>
        <v>641.0144624399999</v>
      </c>
    </row>
    <row r="23" spans="3:21" s="10" customFormat="1" ht="12.75">
      <c r="C23" s="10">
        <v>197</v>
      </c>
      <c r="D23" s="10">
        <v>197</v>
      </c>
      <c r="E23" s="10" t="s">
        <v>6</v>
      </c>
      <c r="F23" s="10">
        <v>1.2</v>
      </c>
      <c r="G23" s="10">
        <v>0.089</v>
      </c>
      <c r="H23" s="10">
        <v>0.4</v>
      </c>
      <c r="I23" s="10">
        <v>0.8</v>
      </c>
      <c r="J23" s="10">
        <f>J21</f>
        <v>0.97</v>
      </c>
      <c r="K23" s="10">
        <f>K21</f>
        <v>0.16</v>
      </c>
      <c r="L23" s="11">
        <f>L21</f>
        <v>2.5</v>
      </c>
      <c r="M23" s="12">
        <v>1</v>
      </c>
      <c r="N23" s="12">
        <f>N21</f>
        <v>0.55</v>
      </c>
      <c r="O23" s="12">
        <v>1</v>
      </c>
      <c r="P23" s="12">
        <v>0.98</v>
      </c>
      <c r="Q23" s="13">
        <f>C23^O23*D23^P23*$Q$7</f>
        <v>1501.452451535052</v>
      </c>
      <c r="R23" s="24">
        <f>F23*G23*H23*I23*J23*K23*M23*N23*Q23*$B$2</f>
        <v>4.380132223645383</v>
      </c>
      <c r="S23" s="24">
        <f>F23*G23*H23*I23*J23*L23*M23*N23*Q23*$B$2</f>
        <v>68.43956599445912</v>
      </c>
      <c r="T23" s="15">
        <f>S23/R23</f>
        <v>15.625000000000002</v>
      </c>
      <c r="U23" s="23">
        <f>12*S23</f>
        <v>821.2747919335094</v>
      </c>
    </row>
    <row r="24" spans="12:19" s="10" customFormat="1" ht="12.75">
      <c r="L24" s="16"/>
      <c r="R24" s="23"/>
      <c r="S24" s="24"/>
    </row>
    <row r="25" spans="1:21" s="10" customFormat="1" ht="12.75">
      <c r="A25" s="10" t="s">
        <v>21</v>
      </c>
      <c r="B25" s="10" t="s">
        <v>38</v>
      </c>
      <c r="C25" s="10">
        <v>1</v>
      </c>
      <c r="D25" s="10">
        <v>1</v>
      </c>
      <c r="E25" s="10" t="s">
        <v>4</v>
      </c>
      <c r="F25" s="10">
        <v>1</v>
      </c>
      <c r="G25" s="10">
        <v>0.089</v>
      </c>
      <c r="H25" s="10">
        <v>0.8</v>
      </c>
      <c r="I25" s="10">
        <v>0.8</v>
      </c>
      <c r="J25" s="10">
        <v>0.79</v>
      </c>
      <c r="K25" s="10">
        <v>0</v>
      </c>
      <c r="L25" s="11">
        <v>166000</v>
      </c>
      <c r="M25" s="12">
        <v>1</v>
      </c>
      <c r="N25" s="12">
        <v>0.55</v>
      </c>
      <c r="O25" s="12">
        <v>1</v>
      </c>
      <c r="P25" s="12">
        <v>1</v>
      </c>
      <c r="Q25" s="14">
        <v>0.125</v>
      </c>
      <c r="R25" s="24">
        <f>F25*G25*H25*I25*J25*K25*M25*N25*Q25*$B$2</f>
        <v>0</v>
      </c>
      <c r="S25" s="24">
        <f>F25*G25*H25*I25*J25*L25*M25*N25*Q25*$B$2</f>
        <v>513.5442400000002</v>
      </c>
      <c r="T25" s="15" t="e">
        <f>S25/R25</f>
        <v>#DIV/0!</v>
      </c>
      <c r="U25" s="23">
        <f>12*S25</f>
        <v>6162.530880000002</v>
      </c>
    </row>
    <row r="26" spans="1:21" s="10" customFormat="1" ht="12.75">
      <c r="A26" s="10" t="s">
        <v>10</v>
      </c>
      <c r="C26" s="10">
        <v>1</v>
      </c>
      <c r="D26" s="10">
        <v>1</v>
      </c>
      <c r="E26" s="10" t="s">
        <v>5</v>
      </c>
      <c r="F26" s="10">
        <v>1</v>
      </c>
      <c r="G26" s="10">
        <v>0.04</v>
      </c>
      <c r="H26" s="10">
        <v>0.5</v>
      </c>
      <c r="I26" s="10">
        <v>0.75</v>
      </c>
      <c r="J26" s="10">
        <f>J25</f>
        <v>0.79</v>
      </c>
      <c r="K26" s="10">
        <f>K25</f>
        <v>0</v>
      </c>
      <c r="L26" s="11">
        <f>L25</f>
        <v>166000</v>
      </c>
      <c r="M26" s="12">
        <v>1</v>
      </c>
      <c r="N26" s="12">
        <f>N25</f>
        <v>0.55</v>
      </c>
      <c r="O26" s="12">
        <v>1</v>
      </c>
      <c r="P26" s="12">
        <v>1</v>
      </c>
      <c r="Q26" s="14">
        <v>0.25</v>
      </c>
      <c r="R26" s="24">
        <f>F26*G26*H26*I26*J26*K26*M26*N26*Q26*$B$2</f>
        <v>0</v>
      </c>
      <c r="S26" s="24">
        <f>F26*G26*H26*I26*J26*L26*M26*N26*Q26*$B$2</f>
        <v>270.47625</v>
      </c>
      <c r="U26" s="23">
        <f>12*S26</f>
        <v>3245.715</v>
      </c>
    </row>
    <row r="27" spans="1:21" ht="12.75">
      <c r="A27" s="17"/>
      <c r="B27" s="17"/>
      <c r="C27" s="18">
        <v>1</v>
      </c>
      <c r="D27" s="18">
        <v>1</v>
      </c>
      <c r="E27" s="18" t="s">
        <v>6</v>
      </c>
      <c r="F27" s="18">
        <v>1.2</v>
      </c>
      <c r="G27" s="10">
        <v>0.089</v>
      </c>
      <c r="H27" s="18">
        <v>0.8</v>
      </c>
      <c r="I27" s="18">
        <v>0.8</v>
      </c>
      <c r="J27" s="18">
        <f>J25</f>
        <v>0.79</v>
      </c>
      <c r="K27" s="18">
        <f>K25</f>
        <v>0</v>
      </c>
      <c r="L27" s="19">
        <f>L25</f>
        <v>166000</v>
      </c>
      <c r="M27" s="12">
        <v>1</v>
      </c>
      <c r="N27" s="12">
        <f>N25</f>
        <v>0.55</v>
      </c>
      <c r="O27" s="20">
        <v>1</v>
      </c>
      <c r="P27" s="20">
        <v>1</v>
      </c>
      <c r="Q27" s="14">
        <f>Q25</f>
        <v>0.125</v>
      </c>
      <c r="R27" s="24">
        <f>F27*G27*H27*I27*J27*K27*M27*N27*Q27*$B$2</f>
        <v>0</v>
      </c>
      <c r="S27" s="24">
        <f>F27*G27*H27*I27*J27*L27*M27*N27*Q27*$B$2</f>
        <v>616.2530880000003</v>
      </c>
      <c r="T27" s="21" t="e">
        <f>S27/R27</f>
        <v>#DIV/0!</v>
      </c>
      <c r="U27" s="23">
        <f>12*S27</f>
        <v>7395.037056000003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C15" sqref="C15"/>
    </sheetView>
  </sheetViews>
  <sheetFormatPr defaultColWidth="9.140625" defaultRowHeight="12.75"/>
  <cols>
    <col min="1" max="1" width="7.8515625" style="18" customWidth="1"/>
    <col min="2" max="2" width="5.8515625" style="18" customWidth="1"/>
    <col min="3" max="4" width="4.00390625" style="18" customWidth="1"/>
    <col min="5" max="5" width="6.57421875" style="18" customWidth="1"/>
    <col min="6" max="6" width="3.7109375" style="18" customWidth="1"/>
    <col min="7" max="7" width="6.28125" style="18" customWidth="1"/>
    <col min="8" max="8" width="4.57421875" style="18" customWidth="1"/>
    <col min="9" max="9" width="5.28125" style="18" customWidth="1"/>
    <col min="10" max="10" width="5.8515625" style="18" customWidth="1"/>
    <col min="11" max="11" width="9.00390625" style="18" customWidth="1"/>
    <col min="12" max="12" width="10.421875" style="22" customWidth="1"/>
    <col min="13" max="13" width="5.57421875" style="18" customWidth="1"/>
    <col min="14" max="14" width="7.57421875" style="18" customWidth="1"/>
    <col min="15" max="16" width="5.8515625" style="18" customWidth="1"/>
    <col min="17" max="17" width="9.7109375" style="18" customWidth="1"/>
    <col min="18" max="18" width="9.8515625" style="18" customWidth="1"/>
    <col min="19" max="19" width="11.140625" style="22" customWidth="1"/>
    <col min="20" max="20" width="8.00390625" style="18" customWidth="1"/>
    <col min="21" max="21" width="9.8515625" style="18" customWidth="1"/>
    <col min="22" max="16384" width="5.8515625" style="18" customWidth="1"/>
  </cols>
  <sheetData>
    <row r="1" spans="1:19" s="4" customFormat="1" ht="12.75">
      <c r="A1" s="1"/>
      <c r="B1" s="6" t="s">
        <v>39</v>
      </c>
      <c r="C1" s="1"/>
      <c r="D1" s="1"/>
      <c r="E1" s="1"/>
      <c r="F1" s="1"/>
      <c r="G1" s="1"/>
      <c r="H1" s="1"/>
      <c r="I1" s="1"/>
      <c r="J1" s="1"/>
      <c r="K1" s="2" t="s">
        <v>29</v>
      </c>
      <c r="L1" s="3" t="s">
        <v>27</v>
      </c>
      <c r="R1" s="2" t="s">
        <v>29</v>
      </c>
      <c r="S1" s="5"/>
    </row>
    <row r="2" spans="2:21" s="4" customFormat="1" ht="12.75">
      <c r="B2" s="4">
        <v>1</v>
      </c>
      <c r="E2" s="27" t="s">
        <v>49</v>
      </c>
      <c r="K2" s="2" t="s">
        <v>2</v>
      </c>
      <c r="L2" s="3" t="s">
        <v>2</v>
      </c>
      <c r="M2" s="2"/>
      <c r="N2" s="2"/>
      <c r="O2" s="2"/>
      <c r="P2" s="2"/>
      <c r="Q2" s="2"/>
      <c r="R2" s="2" t="s">
        <v>2</v>
      </c>
      <c r="S2" s="3" t="s">
        <v>27</v>
      </c>
      <c r="U2" s="3" t="s">
        <v>27</v>
      </c>
    </row>
    <row r="3" spans="11:21" s="4" customFormat="1" ht="12.75">
      <c r="K3" s="2" t="s">
        <v>19</v>
      </c>
      <c r="L3" s="3" t="s">
        <v>19</v>
      </c>
      <c r="M3" s="2" t="s">
        <v>18</v>
      </c>
      <c r="N3" s="2" t="s">
        <v>17</v>
      </c>
      <c r="O3" s="2"/>
      <c r="P3" s="2"/>
      <c r="Q3" s="2" t="s">
        <v>3</v>
      </c>
      <c r="R3" s="2" t="s">
        <v>20</v>
      </c>
      <c r="S3" s="3" t="s">
        <v>20</v>
      </c>
      <c r="T3" s="2" t="s">
        <v>30</v>
      </c>
      <c r="U3" s="3" t="s">
        <v>20</v>
      </c>
    </row>
    <row r="4" spans="1:21" s="10" customFormat="1" ht="14.25" customHeight="1">
      <c r="A4" s="6" t="s">
        <v>9</v>
      </c>
      <c r="B4" s="6" t="s">
        <v>8</v>
      </c>
      <c r="C4" s="6" t="s">
        <v>22</v>
      </c>
      <c r="D4" s="6" t="s">
        <v>23</v>
      </c>
      <c r="E4" s="6" t="s">
        <v>0</v>
      </c>
      <c r="F4" s="6" t="s">
        <v>12</v>
      </c>
      <c r="G4" s="7" t="s">
        <v>1</v>
      </c>
      <c r="H4" s="7" t="s">
        <v>36</v>
      </c>
      <c r="I4" s="7" t="s">
        <v>15</v>
      </c>
      <c r="J4" s="7" t="s">
        <v>33</v>
      </c>
      <c r="K4" s="7" t="s">
        <v>34</v>
      </c>
      <c r="L4" s="8" t="s">
        <v>34</v>
      </c>
      <c r="M4" s="7" t="s">
        <v>16</v>
      </c>
      <c r="N4" s="7" t="s">
        <v>16</v>
      </c>
      <c r="O4" s="7" t="s">
        <v>25</v>
      </c>
      <c r="P4" s="7" t="s">
        <v>24</v>
      </c>
      <c r="Q4" s="6" t="s">
        <v>35</v>
      </c>
      <c r="R4" s="6" t="s">
        <v>19</v>
      </c>
      <c r="S4" s="9" t="s">
        <v>19</v>
      </c>
      <c r="T4" s="6" t="s">
        <v>31</v>
      </c>
      <c r="U4" s="6" t="s">
        <v>32</v>
      </c>
    </row>
    <row r="5" spans="1:21" s="10" customFormat="1" ht="12.75">
      <c r="A5" s="10" t="s">
        <v>11</v>
      </c>
      <c r="B5" s="10" t="s">
        <v>41</v>
      </c>
      <c r="C5" s="10">
        <v>1</v>
      </c>
      <c r="D5" s="10">
        <v>1</v>
      </c>
      <c r="E5" s="10" t="s">
        <v>4</v>
      </c>
      <c r="F5" s="10">
        <v>1</v>
      </c>
      <c r="G5" s="10">
        <v>0.128</v>
      </c>
      <c r="H5" s="10">
        <v>0.8</v>
      </c>
      <c r="I5" s="10">
        <v>0.8</v>
      </c>
      <c r="J5" s="10">
        <v>0.79</v>
      </c>
      <c r="K5" s="10">
        <v>900</v>
      </c>
      <c r="L5" s="11">
        <v>33000</v>
      </c>
      <c r="M5" s="12">
        <v>1</v>
      </c>
      <c r="N5" s="12">
        <v>0.55</v>
      </c>
      <c r="O5" s="12">
        <v>1</v>
      </c>
      <c r="P5" s="12">
        <v>1</v>
      </c>
      <c r="Q5" s="13">
        <v>0</v>
      </c>
      <c r="R5" s="24">
        <f>F5*G5*H5*I5*J5*K5*M5*N5*Q5*$B$2</f>
        <v>0</v>
      </c>
      <c r="S5" s="24">
        <f>F5*G5*H5*I5*J5*L5*M5*N5*Q5*$B$2</f>
        <v>0</v>
      </c>
      <c r="T5" s="15" t="e">
        <f>S5/R5</f>
        <v>#DIV/0!</v>
      </c>
      <c r="U5" s="23">
        <f>12*S5</f>
        <v>0</v>
      </c>
    </row>
    <row r="6" spans="1:21" s="10" customFormat="1" ht="12.75">
      <c r="A6" s="10" t="s">
        <v>10</v>
      </c>
      <c r="C6" s="10">
        <v>1</v>
      </c>
      <c r="D6" s="10">
        <v>1</v>
      </c>
      <c r="E6" s="10" t="s">
        <v>5</v>
      </c>
      <c r="F6" s="10">
        <v>1</v>
      </c>
      <c r="G6" s="10">
        <v>0.02</v>
      </c>
      <c r="H6" s="10">
        <v>0.5</v>
      </c>
      <c r="I6" s="10">
        <v>0.75</v>
      </c>
      <c r="J6" s="10">
        <v>0.79</v>
      </c>
      <c r="K6" s="10">
        <f>K5</f>
        <v>900</v>
      </c>
      <c r="L6" s="11">
        <f>L5</f>
        <v>33000</v>
      </c>
      <c r="M6" s="12">
        <f>M5</f>
        <v>1</v>
      </c>
      <c r="N6" s="12">
        <f>N5</f>
        <v>0.55</v>
      </c>
      <c r="O6" s="12">
        <v>1</v>
      </c>
      <c r="P6" s="12">
        <v>1</v>
      </c>
      <c r="Q6" s="13">
        <v>0</v>
      </c>
      <c r="R6" s="24">
        <f>F6*G6*H6*I6*J6*K6*M6*N6*Q6*$B$2</f>
        <v>0</v>
      </c>
      <c r="S6" s="24">
        <f>F6*G6*H6*I6*J6*L6*M6*N6*Q6*$B$2</f>
        <v>0</v>
      </c>
      <c r="T6" s="15" t="e">
        <f>S6/R6</f>
        <v>#DIV/0!</v>
      </c>
      <c r="U6" s="23">
        <f>12*S6</f>
        <v>0</v>
      </c>
    </row>
    <row r="7" spans="3:21" s="10" customFormat="1" ht="12.75">
      <c r="C7" s="10">
        <v>1</v>
      </c>
      <c r="D7" s="10">
        <v>1</v>
      </c>
      <c r="E7" s="10" t="s">
        <v>6</v>
      </c>
      <c r="F7" s="10">
        <v>1.2</v>
      </c>
      <c r="G7" s="10">
        <v>0.127</v>
      </c>
      <c r="H7" s="10">
        <v>0.8</v>
      </c>
      <c r="I7" s="10">
        <v>0.8</v>
      </c>
      <c r="J7" s="10">
        <v>0.79</v>
      </c>
      <c r="K7" s="10">
        <f>K5</f>
        <v>900</v>
      </c>
      <c r="L7" s="11">
        <f>L5</f>
        <v>33000</v>
      </c>
      <c r="M7" s="12">
        <f>M5</f>
        <v>1</v>
      </c>
      <c r="N7" s="12">
        <f>N5</f>
        <v>0.55</v>
      </c>
      <c r="O7" s="12">
        <v>1</v>
      </c>
      <c r="P7" s="12">
        <v>1</v>
      </c>
      <c r="Q7" s="13">
        <f>$Q5</f>
        <v>0</v>
      </c>
      <c r="R7" s="24">
        <f>F7*G7*H7*I7*J7*K7*M7*N7*Q7*$B$2</f>
        <v>0</v>
      </c>
      <c r="S7" s="24">
        <f>F7*G7*H7*I7*J7*L7*M7*N7*Q7*$B$2</f>
        <v>0</v>
      </c>
      <c r="T7" s="15" t="e">
        <f>S7/R7</f>
        <v>#DIV/0!</v>
      </c>
      <c r="U7" s="23">
        <f>12*S7</f>
        <v>0</v>
      </c>
    </row>
    <row r="8" spans="12:19" s="10" customFormat="1" ht="12.75">
      <c r="L8" s="11"/>
      <c r="M8" s="12"/>
      <c r="N8" s="12"/>
      <c r="O8" s="12"/>
      <c r="P8" s="12"/>
      <c r="Q8" s="13"/>
      <c r="R8" s="23"/>
      <c r="S8" s="24"/>
    </row>
    <row r="9" spans="1:21" s="10" customFormat="1" ht="12.75">
      <c r="A9" s="10" t="s">
        <v>11</v>
      </c>
      <c r="B9" s="10" t="s">
        <v>41</v>
      </c>
      <c r="C9" s="10">
        <v>2</v>
      </c>
      <c r="D9" s="10">
        <v>197</v>
      </c>
      <c r="E9" s="10" t="s">
        <v>4</v>
      </c>
      <c r="F9" s="10">
        <v>1</v>
      </c>
      <c r="G9" s="10">
        <v>0.128</v>
      </c>
      <c r="H9" s="10">
        <v>0.8</v>
      </c>
      <c r="I9" s="10">
        <v>0.8</v>
      </c>
      <c r="J9" s="10">
        <v>0.9362</v>
      </c>
      <c r="K9" s="10">
        <v>4.5</v>
      </c>
      <c r="L9" s="11">
        <v>62</v>
      </c>
      <c r="M9" s="12">
        <v>1</v>
      </c>
      <c r="N9" s="12">
        <v>0.55</v>
      </c>
      <c r="O9" s="12">
        <v>1</v>
      </c>
      <c r="P9" s="12">
        <v>1</v>
      </c>
      <c r="Q9" s="13">
        <f>C9^O9*D9^P9*$Q$5</f>
        <v>0</v>
      </c>
      <c r="R9" s="24">
        <f>F9*G9*H9*I9*J9*K9*M9*N9*Q9*$B$2</f>
        <v>0</v>
      </c>
      <c r="S9" s="24">
        <f>F9*G9*H9*I9*J9*L9*M9*N9*Q9*$B$2</f>
        <v>0</v>
      </c>
      <c r="T9" s="15" t="e">
        <f>S9/R9</f>
        <v>#DIV/0!</v>
      </c>
      <c r="U9" s="23">
        <f>12*S9</f>
        <v>0</v>
      </c>
    </row>
    <row r="10" spans="1:21" s="10" customFormat="1" ht="12.75">
      <c r="A10" s="10" t="s">
        <v>14</v>
      </c>
      <c r="C10" s="10">
        <v>2</v>
      </c>
      <c r="D10" s="10">
        <v>197</v>
      </c>
      <c r="E10" s="10" t="s">
        <v>5</v>
      </c>
      <c r="F10" s="10">
        <v>1</v>
      </c>
      <c r="G10" s="10">
        <v>0.02</v>
      </c>
      <c r="H10" s="10">
        <v>0.5</v>
      </c>
      <c r="I10" s="10">
        <v>0.75</v>
      </c>
      <c r="J10" s="10">
        <f>J9</f>
        <v>0.9362</v>
      </c>
      <c r="K10" s="10">
        <f>K9</f>
        <v>4.5</v>
      </c>
      <c r="L10" s="11">
        <f>L9</f>
        <v>62</v>
      </c>
      <c r="M10" s="12">
        <v>1</v>
      </c>
      <c r="N10" s="12">
        <f>N9</f>
        <v>0.55</v>
      </c>
      <c r="O10" s="12">
        <v>1</v>
      </c>
      <c r="P10" s="12">
        <v>1</v>
      </c>
      <c r="Q10" s="13">
        <f>C10^O10*D10^P10*$Q$6</f>
        <v>0</v>
      </c>
      <c r="R10" s="24">
        <f>F10*G10*H10*I10*J10*K10*M10*N10*Q10*$B$2</f>
        <v>0</v>
      </c>
      <c r="S10" s="24">
        <f>F10*G10*H10*I10*J10*L10*M10*N10*Q10*$B$2</f>
        <v>0</v>
      </c>
      <c r="U10" s="23">
        <f>12*S10</f>
        <v>0</v>
      </c>
    </row>
    <row r="11" spans="3:21" s="10" customFormat="1" ht="12.75">
      <c r="C11" s="10">
        <v>2</v>
      </c>
      <c r="D11" s="10">
        <v>197</v>
      </c>
      <c r="E11" s="10" t="s">
        <v>6</v>
      </c>
      <c r="F11" s="10">
        <v>1.2</v>
      </c>
      <c r="G11" s="10">
        <v>0.127</v>
      </c>
      <c r="H11" s="10">
        <v>0.8</v>
      </c>
      <c r="I11" s="10">
        <v>0.8</v>
      </c>
      <c r="J11" s="10">
        <f>J9</f>
        <v>0.9362</v>
      </c>
      <c r="K11" s="10">
        <f>K9</f>
        <v>4.5</v>
      </c>
      <c r="L11" s="11">
        <f>L9</f>
        <v>62</v>
      </c>
      <c r="M11" s="12">
        <v>1</v>
      </c>
      <c r="N11" s="12">
        <f>N9</f>
        <v>0.55</v>
      </c>
      <c r="O11" s="12">
        <v>1</v>
      </c>
      <c r="P11" s="12">
        <v>1</v>
      </c>
      <c r="Q11" s="13">
        <f>C11^O11*D11^P11*$Q$7</f>
        <v>0</v>
      </c>
      <c r="R11" s="24">
        <f>F11*G11*H11*I11*J11*K11*M11*N11*Q11*$B$2</f>
        <v>0</v>
      </c>
      <c r="S11" s="24">
        <f>F11*G11*H11*I11*J11*L11*M11*N11*Q11*$B$2</f>
        <v>0</v>
      </c>
      <c r="T11" s="15" t="e">
        <f>S11/R11</f>
        <v>#DIV/0!</v>
      </c>
      <c r="U11" s="23">
        <f>12*S11</f>
        <v>0</v>
      </c>
    </row>
    <row r="12" spans="12:19" s="10" customFormat="1" ht="12.75">
      <c r="L12" s="11"/>
      <c r="M12" s="12"/>
      <c r="N12" s="12"/>
      <c r="O12" s="12"/>
      <c r="P12" s="12"/>
      <c r="Q12" s="13"/>
      <c r="R12" s="23"/>
      <c r="S12" s="24"/>
    </row>
    <row r="13" spans="1:21" s="10" customFormat="1" ht="12.75">
      <c r="A13" s="10" t="s">
        <v>11</v>
      </c>
      <c r="B13" s="10" t="s">
        <v>41</v>
      </c>
      <c r="C13" s="10">
        <v>1</v>
      </c>
      <c r="D13" s="10">
        <v>197</v>
      </c>
      <c r="E13" s="10" t="s">
        <v>4</v>
      </c>
      <c r="F13" s="10">
        <v>1</v>
      </c>
      <c r="G13" s="10">
        <v>0.128</v>
      </c>
      <c r="H13" s="10">
        <v>0.8</v>
      </c>
      <c r="I13" s="10">
        <v>0.8</v>
      </c>
      <c r="J13" s="10">
        <v>0.9</v>
      </c>
      <c r="K13" s="10">
        <v>0</v>
      </c>
      <c r="L13" s="11">
        <v>83</v>
      </c>
      <c r="M13" s="12">
        <v>1</v>
      </c>
      <c r="N13" s="12">
        <v>0.55</v>
      </c>
      <c r="O13" s="12">
        <v>1</v>
      </c>
      <c r="P13" s="12">
        <v>1</v>
      </c>
      <c r="Q13" s="13">
        <f>C13^O13*D13^P13*$Q$5</f>
        <v>0</v>
      </c>
      <c r="R13" s="24">
        <f>F13*G13*H13*I13*J13*K13*M13*N13*Q13*$B$2</f>
        <v>0</v>
      </c>
      <c r="S13" s="24">
        <f>F13*G13*H13*I13*J13*L13*M13*N13*Q13*$B$2</f>
        <v>0</v>
      </c>
      <c r="T13" s="15" t="e">
        <f>S13/R13</f>
        <v>#DIV/0!</v>
      </c>
      <c r="U13" s="23">
        <f>12*S13</f>
        <v>0</v>
      </c>
    </row>
    <row r="14" spans="1:21" s="10" customFormat="1" ht="12.75">
      <c r="A14" s="10" t="s">
        <v>28</v>
      </c>
      <c r="C14" s="10">
        <v>1</v>
      </c>
      <c r="D14" s="10">
        <v>197</v>
      </c>
      <c r="E14" s="10" t="s">
        <v>5</v>
      </c>
      <c r="F14" s="10">
        <v>1</v>
      </c>
      <c r="G14" s="10">
        <v>0.02</v>
      </c>
      <c r="H14" s="10">
        <v>0.5</v>
      </c>
      <c r="I14" s="10">
        <v>0.75</v>
      </c>
      <c r="J14" s="10">
        <f>J13</f>
        <v>0.9</v>
      </c>
      <c r="K14" s="10">
        <f>K13</f>
        <v>0</v>
      </c>
      <c r="L14" s="11">
        <f>L13</f>
        <v>83</v>
      </c>
      <c r="M14" s="12">
        <v>1</v>
      </c>
      <c r="N14" s="12">
        <f>N13</f>
        <v>0.55</v>
      </c>
      <c r="O14" s="12">
        <v>1</v>
      </c>
      <c r="P14" s="12">
        <v>1</v>
      </c>
      <c r="Q14" s="13">
        <f>C14^O14*D14^P14*$Q$6</f>
        <v>0</v>
      </c>
      <c r="R14" s="24">
        <f>F14*G14*H14*I14*J14*K14*M14*N14*Q14*$B$2</f>
        <v>0</v>
      </c>
      <c r="S14" s="24">
        <f>F14*G14*H14*I14*J14*L14*M14*N14*Q14*$B$2</f>
        <v>0</v>
      </c>
      <c r="U14" s="23">
        <f>12*S14</f>
        <v>0</v>
      </c>
    </row>
    <row r="15" spans="3:21" s="10" customFormat="1" ht="12.75">
      <c r="C15" s="10">
        <v>1</v>
      </c>
      <c r="D15" s="10">
        <v>197</v>
      </c>
      <c r="E15" s="10" t="s">
        <v>6</v>
      </c>
      <c r="F15" s="10">
        <v>1.2</v>
      </c>
      <c r="G15" s="10">
        <v>0.127</v>
      </c>
      <c r="H15" s="10">
        <v>0.8</v>
      </c>
      <c r="I15" s="10">
        <v>0.8</v>
      </c>
      <c r="J15" s="10">
        <f>J13</f>
        <v>0.9</v>
      </c>
      <c r="K15" s="10">
        <f>K13</f>
        <v>0</v>
      </c>
      <c r="L15" s="11">
        <f>L13</f>
        <v>83</v>
      </c>
      <c r="M15" s="12">
        <v>1</v>
      </c>
      <c r="N15" s="12">
        <f>N13</f>
        <v>0.55</v>
      </c>
      <c r="O15" s="12">
        <v>1</v>
      </c>
      <c r="P15" s="12">
        <v>1</v>
      </c>
      <c r="Q15" s="13">
        <f>C15^O15*D15^P15*$Q$7</f>
        <v>0</v>
      </c>
      <c r="R15" s="24">
        <f>F15*G15*H15*I15*J15*K15*M15*N15*Q15*$B$2</f>
        <v>0</v>
      </c>
      <c r="S15" s="24">
        <f>F15*G15*H15*I15*J15*L15*M15*N15*Q15*$B$2</f>
        <v>0</v>
      </c>
      <c r="T15" s="15" t="e">
        <f>S15/R15</f>
        <v>#DIV/0!</v>
      </c>
      <c r="U15" s="23">
        <f>12*S15</f>
        <v>0</v>
      </c>
    </row>
    <row r="16" spans="12:19" s="10" customFormat="1" ht="12.75">
      <c r="L16" s="11"/>
      <c r="M16" s="12"/>
      <c r="N16" s="12"/>
      <c r="O16" s="12"/>
      <c r="P16" s="12"/>
      <c r="Q16" s="13"/>
      <c r="R16" s="23"/>
      <c r="S16" s="24"/>
    </row>
    <row r="17" spans="1:21" s="10" customFormat="1" ht="12.75">
      <c r="A17" s="10" t="s">
        <v>11</v>
      </c>
      <c r="B17" s="10" t="s">
        <v>41</v>
      </c>
      <c r="C17" s="10">
        <v>63</v>
      </c>
      <c r="D17" s="10">
        <v>63</v>
      </c>
      <c r="E17" s="10" t="s">
        <v>4</v>
      </c>
      <c r="F17" s="10">
        <v>1</v>
      </c>
      <c r="G17" s="10">
        <v>0.128</v>
      </c>
      <c r="H17" s="10">
        <v>0.6</v>
      </c>
      <c r="I17" s="10">
        <v>0.8</v>
      </c>
      <c r="J17" s="10">
        <v>0.97</v>
      </c>
      <c r="K17" s="10">
        <v>2.4</v>
      </c>
      <c r="L17" s="11">
        <v>25</v>
      </c>
      <c r="M17" s="12">
        <v>1</v>
      </c>
      <c r="N17" s="12">
        <v>0.55</v>
      </c>
      <c r="O17" s="12">
        <v>1</v>
      </c>
      <c r="P17" s="12">
        <v>1</v>
      </c>
      <c r="Q17" s="13">
        <f>C17^O17*D17^P17*$Q$5</f>
        <v>0</v>
      </c>
      <c r="R17" s="24">
        <f>F17*G17*H17*I17*J17*K17*M17*N17*Q17*$B$2</f>
        <v>0</v>
      </c>
      <c r="S17" s="24">
        <f>F17*G17*H17*I17*J17*L17*M17*N17*Q17*$B$2</f>
        <v>0</v>
      </c>
      <c r="T17" s="15" t="e">
        <f>S17/R17</f>
        <v>#DIV/0!</v>
      </c>
      <c r="U17" s="23">
        <f>12*S17</f>
        <v>0</v>
      </c>
    </row>
    <row r="18" spans="1:21" s="10" customFormat="1" ht="12.75">
      <c r="A18" s="10" t="s">
        <v>26</v>
      </c>
      <c r="C18" s="10">
        <v>63</v>
      </c>
      <c r="D18" s="10">
        <v>63</v>
      </c>
      <c r="E18" s="10" t="s">
        <v>5</v>
      </c>
      <c r="F18" s="10">
        <v>1</v>
      </c>
      <c r="G18" s="10">
        <v>0.02</v>
      </c>
      <c r="H18" s="10">
        <v>0.5</v>
      </c>
      <c r="I18" s="10">
        <v>0.75</v>
      </c>
      <c r="J18" s="10">
        <f>J17</f>
        <v>0.97</v>
      </c>
      <c r="K18" s="10">
        <f>K17</f>
        <v>2.4</v>
      </c>
      <c r="L18" s="11">
        <f>L17</f>
        <v>25</v>
      </c>
      <c r="M18" s="12">
        <v>1</v>
      </c>
      <c r="N18" s="12">
        <f>N17</f>
        <v>0.55</v>
      </c>
      <c r="O18" s="12">
        <v>1</v>
      </c>
      <c r="P18" s="12">
        <v>1</v>
      </c>
      <c r="Q18" s="13">
        <f>C18^O18*D18^P18*$Q$6</f>
        <v>0</v>
      </c>
      <c r="R18" s="24">
        <f>F18*G18*H18*I18*J18*K18*M18*N18*Q18*$B$2</f>
        <v>0</v>
      </c>
      <c r="S18" s="24">
        <f>F18*G18*H18*I18*J18*L18*M18*N18*Q18*$B$2</f>
        <v>0</v>
      </c>
      <c r="U18" s="23">
        <f>12*S18</f>
        <v>0</v>
      </c>
    </row>
    <row r="19" spans="3:21" s="10" customFormat="1" ht="12.75">
      <c r="C19" s="10">
        <v>63</v>
      </c>
      <c r="D19" s="10">
        <v>63</v>
      </c>
      <c r="E19" s="10" t="s">
        <v>6</v>
      </c>
      <c r="F19" s="10">
        <v>1.2</v>
      </c>
      <c r="G19" s="10">
        <v>0.127</v>
      </c>
      <c r="H19" s="10">
        <v>0.6</v>
      </c>
      <c r="I19" s="10">
        <v>0.8</v>
      </c>
      <c r="J19" s="10">
        <f>J17</f>
        <v>0.97</v>
      </c>
      <c r="K19" s="10">
        <f>K17</f>
        <v>2.4</v>
      </c>
      <c r="L19" s="11">
        <f>L17</f>
        <v>25</v>
      </c>
      <c r="M19" s="12">
        <v>1</v>
      </c>
      <c r="N19" s="12">
        <f>N17</f>
        <v>0.55</v>
      </c>
      <c r="O19" s="12">
        <v>1</v>
      </c>
      <c r="P19" s="12">
        <v>1</v>
      </c>
      <c r="Q19" s="13">
        <f>C19^O19*D19^P19*$Q$7</f>
        <v>0</v>
      </c>
      <c r="R19" s="24">
        <f>F19*G19*H19*I19*J19*K19*M19*N19*Q19*$B$2</f>
        <v>0</v>
      </c>
      <c r="S19" s="24">
        <f>F19*G19*H19*I19*J19*L19*M19*N19*Q19*$B$2</f>
        <v>0</v>
      </c>
      <c r="T19" s="15" t="e">
        <f>S19/R19</f>
        <v>#DIV/0!</v>
      </c>
      <c r="U19" s="23">
        <f>12*S19</f>
        <v>0</v>
      </c>
    </row>
    <row r="20" spans="12:19" s="10" customFormat="1" ht="12.75">
      <c r="L20" s="11"/>
      <c r="M20" s="12"/>
      <c r="N20" s="12"/>
      <c r="O20" s="12"/>
      <c r="P20" s="12"/>
      <c r="Q20" s="13"/>
      <c r="R20" s="23"/>
      <c r="S20" s="24"/>
    </row>
    <row r="21" spans="1:21" s="10" customFormat="1" ht="12.75">
      <c r="A21" s="10" t="s">
        <v>11</v>
      </c>
      <c r="B21" s="10" t="s">
        <v>41</v>
      </c>
      <c r="C21" s="10">
        <v>197</v>
      </c>
      <c r="D21" s="10">
        <v>197</v>
      </c>
      <c r="E21" s="10" t="s">
        <v>4</v>
      </c>
      <c r="F21" s="10">
        <v>1</v>
      </c>
      <c r="G21" s="10">
        <v>0.128</v>
      </c>
      <c r="H21" s="10">
        <v>0.4</v>
      </c>
      <c r="I21" s="10">
        <v>0.8</v>
      </c>
      <c r="J21" s="10">
        <v>0.97</v>
      </c>
      <c r="K21" s="10">
        <v>0.16</v>
      </c>
      <c r="L21" s="11">
        <v>2.5</v>
      </c>
      <c r="M21" s="12">
        <v>1</v>
      </c>
      <c r="N21" s="12">
        <v>0.55</v>
      </c>
      <c r="O21" s="12">
        <v>1</v>
      </c>
      <c r="P21" s="12">
        <v>1</v>
      </c>
      <c r="Q21" s="13">
        <f>C21^O21*D21^P21*$Q$5</f>
        <v>0</v>
      </c>
      <c r="R21" s="24">
        <f>F21*G21*H21*I21*J21*K21*M21*N21*Q21*$B$2</f>
        <v>0</v>
      </c>
      <c r="S21" s="24">
        <f>F21*G21*H21*I21*J21*L21*M21*N21*Q21*$B$2</f>
        <v>0</v>
      </c>
      <c r="T21" s="15" t="e">
        <f>S21/R21</f>
        <v>#DIV/0!</v>
      </c>
      <c r="U21" s="23">
        <f>12*S21</f>
        <v>0</v>
      </c>
    </row>
    <row r="22" spans="1:21" s="10" customFormat="1" ht="12.75">
      <c r="A22" s="10" t="s">
        <v>13</v>
      </c>
      <c r="C22" s="10">
        <v>197</v>
      </c>
      <c r="D22" s="10">
        <v>197</v>
      </c>
      <c r="E22" s="10" t="s">
        <v>5</v>
      </c>
      <c r="F22" s="10">
        <v>1</v>
      </c>
      <c r="G22" s="10">
        <v>0.02</v>
      </c>
      <c r="H22" s="10">
        <v>0.4</v>
      </c>
      <c r="I22" s="10">
        <v>0.75</v>
      </c>
      <c r="J22" s="10">
        <f>J21</f>
        <v>0.97</v>
      </c>
      <c r="K22" s="10">
        <f>K21</f>
        <v>0.16</v>
      </c>
      <c r="L22" s="11">
        <f>L21</f>
        <v>2.5</v>
      </c>
      <c r="M22" s="12">
        <v>1</v>
      </c>
      <c r="N22" s="12">
        <f>N21</f>
        <v>0.55</v>
      </c>
      <c r="O22" s="12">
        <v>1</v>
      </c>
      <c r="P22" s="12">
        <v>1</v>
      </c>
      <c r="Q22" s="13">
        <f>C22^O22*D22^P22*$Q$6</f>
        <v>0</v>
      </c>
      <c r="R22" s="24">
        <f>F22*G22*H22*I22*J22*K22*M22*N22*Q22*$B$2</f>
        <v>0</v>
      </c>
      <c r="S22" s="24">
        <f>F22*G22*H22*I22*J22*L22*M22*N22*Q22*$B$2</f>
        <v>0</v>
      </c>
      <c r="U22" s="23">
        <f>12*S22</f>
        <v>0</v>
      </c>
    </row>
    <row r="23" spans="3:21" s="10" customFormat="1" ht="12.75">
      <c r="C23" s="10">
        <v>197</v>
      </c>
      <c r="D23" s="10">
        <v>197</v>
      </c>
      <c r="E23" s="10" t="s">
        <v>6</v>
      </c>
      <c r="F23" s="10">
        <v>1.2</v>
      </c>
      <c r="G23" s="10">
        <v>0.127</v>
      </c>
      <c r="H23" s="10">
        <v>0.4</v>
      </c>
      <c r="I23" s="10">
        <v>0.8</v>
      </c>
      <c r="J23" s="10">
        <f>J21</f>
        <v>0.97</v>
      </c>
      <c r="K23" s="10">
        <f>K21</f>
        <v>0.16</v>
      </c>
      <c r="L23" s="11">
        <f>L21</f>
        <v>2.5</v>
      </c>
      <c r="M23" s="12">
        <v>1</v>
      </c>
      <c r="N23" s="12">
        <f>N21</f>
        <v>0.55</v>
      </c>
      <c r="O23" s="12">
        <v>1</v>
      </c>
      <c r="P23" s="12">
        <v>1</v>
      </c>
      <c r="Q23" s="13">
        <f>C23^O23*D23^P23*$Q$7</f>
        <v>0</v>
      </c>
      <c r="R23" s="24">
        <f>F23*G23*H23*I23*J23*K23*M23*N23*Q23*$B$2</f>
        <v>0</v>
      </c>
      <c r="S23" s="24">
        <f>F23*G23*H23*I23*J23*L23*M23*N23*Q23*$B$2</f>
        <v>0</v>
      </c>
      <c r="T23" s="15" t="e">
        <f>S23/R23</f>
        <v>#DIV/0!</v>
      </c>
      <c r="U23" s="23">
        <f>12*S23</f>
        <v>0</v>
      </c>
    </row>
    <row r="24" spans="12:19" s="10" customFormat="1" ht="12.75">
      <c r="L24" s="16"/>
      <c r="R24" s="23"/>
      <c r="S24" s="24"/>
    </row>
    <row r="25" spans="1:21" s="10" customFormat="1" ht="12.75">
      <c r="A25" s="10" t="s">
        <v>21</v>
      </c>
      <c r="B25" s="10" t="s">
        <v>41</v>
      </c>
      <c r="C25" s="10">
        <v>1</v>
      </c>
      <c r="D25" s="10">
        <v>1</v>
      </c>
      <c r="E25" s="10" t="s">
        <v>4</v>
      </c>
      <c r="F25" s="10">
        <v>1</v>
      </c>
      <c r="G25" s="10">
        <v>0.128</v>
      </c>
      <c r="H25" s="10">
        <v>0.8</v>
      </c>
      <c r="I25" s="10">
        <v>0.8</v>
      </c>
      <c r="J25" s="10">
        <v>0.79</v>
      </c>
      <c r="K25" s="10">
        <v>0</v>
      </c>
      <c r="L25" s="11">
        <v>166</v>
      </c>
      <c r="M25" s="12">
        <v>1</v>
      </c>
      <c r="N25" s="12">
        <v>0.55</v>
      </c>
      <c r="O25" s="12">
        <v>1</v>
      </c>
      <c r="P25" s="12">
        <v>1</v>
      </c>
      <c r="Q25" s="14">
        <v>0</v>
      </c>
      <c r="R25" s="24">
        <f>F25*G25*H25*I25*J25*K25*M25*N25*Q25*$B$2</f>
        <v>0</v>
      </c>
      <c r="S25" s="24">
        <f>F25*G25*H25*I25*J25*L25*M25*N25*Q25*$B$2</f>
        <v>0</v>
      </c>
      <c r="T25" s="15" t="e">
        <f>S25/R25</f>
        <v>#DIV/0!</v>
      </c>
      <c r="U25" s="23">
        <f>12*S25</f>
        <v>0</v>
      </c>
    </row>
    <row r="26" spans="1:21" s="10" customFormat="1" ht="12.75">
      <c r="A26" s="10" t="s">
        <v>10</v>
      </c>
      <c r="C26" s="10">
        <v>1</v>
      </c>
      <c r="D26" s="10">
        <v>1</v>
      </c>
      <c r="E26" s="10" t="s">
        <v>5</v>
      </c>
      <c r="F26" s="10">
        <v>1</v>
      </c>
      <c r="G26" s="10">
        <v>0.02</v>
      </c>
      <c r="H26" s="10">
        <v>0.5</v>
      </c>
      <c r="I26" s="10">
        <v>0.75</v>
      </c>
      <c r="J26" s="10">
        <f>J25</f>
        <v>0.79</v>
      </c>
      <c r="K26" s="10">
        <f>K25</f>
        <v>0</v>
      </c>
      <c r="L26" s="11">
        <f>L25</f>
        <v>166</v>
      </c>
      <c r="M26" s="12">
        <v>1</v>
      </c>
      <c r="N26" s="12">
        <f>N25</f>
        <v>0.55</v>
      </c>
      <c r="O26" s="12">
        <v>1</v>
      </c>
      <c r="P26" s="12">
        <v>1</v>
      </c>
      <c r="Q26" s="14">
        <v>0</v>
      </c>
      <c r="R26" s="24">
        <f>F26*G26*H26*I26*J26*K26*M26*N26*Q26*$B$2</f>
        <v>0</v>
      </c>
      <c r="S26" s="24">
        <f>F26*G26*H26*I26*J26*L26*M26*N26*Q26*$B$2</f>
        <v>0</v>
      </c>
      <c r="U26" s="23">
        <f>12*S26</f>
        <v>0</v>
      </c>
    </row>
    <row r="27" spans="1:21" ht="12.75">
      <c r="A27" s="17"/>
      <c r="B27" s="17"/>
      <c r="C27" s="18">
        <v>1</v>
      </c>
      <c r="D27" s="18">
        <v>1</v>
      </c>
      <c r="E27" s="18" t="s">
        <v>6</v>
      </c>
      <c r="F27" s="18">
        <v>1.2</v>
      </c>
      <c r="G27" s="18">
        <v>0.127</v>
      </c>
      <c r="H27" s="18">
        <v>0.8</v>
      </c>
      <c r="I27" s="18">
        <v>0.8</v>
      </c>
      <c r="J27" s="18">
        <f>J25</f>
        <v>0.79</v>
      </c>
      <c r="K27" s="18">
        <f>K25</f>
        <v>0</v>
      </c>
      <c r="L27" s="19">
        <f>L25</f>
        <v>166</v>
      </c>
      <c r="M27" s="12">
        <v>1</v>
      </c>
      <c r="N27" s="12">
        <f>N25</f>
        <v>0.55</v>
      </c>
      <c r="O27" s="20">
        <v>1</v>
      </c>
      <c r="P27" s="20">
        <v>1</v>
      </c>
      <c r="Q27" s="14">
        <f>Q25</f>
        <v>0</v>
      </c>
      <c r="R27" s="24">
        <f>F27*G27*H27*I27*J27*K27*M27*N27*Q27*$B$2</f>
        <v>0</v>
      </c>
      <c r="S27" s="24">
        <f>F27*G27*H27*I27*J27*L27*M27*N27*Q27*$B$2</f>
        <v>0</v>
      </c>
      <c r="T27" s="21" t="e">
        <f>S27/R27</f>
        <v>#DIV/0!</v>
      </c>
      <c r="U27" s="23">
        <f>12*S27</f>
        <v>0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C15" sqref="C15"/>
    </sheetView>
  </sheetViews>
  <sheetFormatPr defaultColWidth="9.140625" defaultRowHeight="12.75"/>
  <cols>
    <col min="1" max="1" width="7.8515625" style="18" customWidth="1"/>
    <col min="2" max="2" width="5.8515625" style="18" customWidth="1"/>
    <col min="3" max="4" width="4.00390625" style="18" customWidth="1"/>
    <col min="5" max="5" width="6.57421875" style="18" customWidth="1"/>
    <col min="6" max="6" width="3.7109375" style="18" customWidth="1"/>
    <col min="7" max="7" width="6.28125" style="18" customWidth="1"/>
    <col min="8" max="8" width="4.57421875" style="18" customWidth="1"/>
    <col min="9" max="9" width="5.28125" style="18" customWidth="1"/>
    <col min="10" max="10" width="5.8515625" style="18" customWidth="1"/>
    <col min="11" max="11" width="9.00390625" style="18" customWidth="1"/>
    <col min="12" max="12" width="10.421875" style="22" customWidth="1"/>
    <col min="13" max="13" width="6.00390625" style="18" customWidth="1"/>
    <col min="14" max="14" width="7.57421875" style="18" customWidth="1"/>
    <col min="15" max="16" width="5.8515625" style="18" customWidth="1"/>
    <col min="17" max="17" width="9.7109375" style="18" customWidth="1"/>
    <col min="18" max="18" width="9.8515625" style="18" customWidth="1"/>
    <col min="19" max="19" width="11.140625" style="22" customWidth="1"/>
    <col min="20" max="20" width="8.00390625" style="18" customWidth="1"/>
    <col min="21" max="21" width="11.8515625" style="18" customWidth="1"/>
    <col min="22" max="16384" width="5.8515625" style="18" customWidth="1"/>
  </cols>
  <sheetData>
    <row r="1" spans="1:19" s="4" customFormat="1" ht="12.75">
      <c r="A1" s="1"/>
      <c r="B1" s="6" t="s">
        <v>39</v>
      </c>
      <c r="C1" s="1"/>
      <c r="D1" s="1"/>
      <c r="E1" s="1"/>
      <c r="F1" s="1"/>
      <c r="G1" s="1"/>
      <c r="H1" s="1"/>
      <c r="I1" s="1"/>
      <c r="J1" s="1"/>
      <c r="K1" s="2" t="s">
        <v>29</v>
      </c>
      <c r="L1" s="3" t="s">
        <v>27</v>
      </c>
      <c r="R1" s="2" t="s">
        <v>29</v>
      </c>
      <c r="S1" s="5"/>
    </row>
    <row r="2" spans="2:21" s="4" customFormat="1" ht="12.75">
      <c r="B2" s="4">
        <v>0.096</v>
      </c>
      <c r="E2" s="27" t="s">
        <v>48</v>
      </c>
      <c r="K2" s="2" t="s">
        <v>2</v>
      </c>
      <c r="L2" s="3" t="s">
        <v>2</v>
      </c>
      <c r="M2" s="2"/>
      <c r="N2" s="2"/>
      <c r="O2" s="2"/>
      <c r="P2" s="2"/>
      <c r="Q2" s="2"/>
      <c r="R2" s="2" t="s">
        <v>2</v>
      </c>
      <c r="S2" s="3" t="s">
        <v>27</v>
      </c>
      <c r="U2" s="3" t="s">
        <v>27</v>
      </c>
    </row>
    <row r="3" spans="11:21" s="4" customFormat="1" ht="12.75">
      <c r="K3" s="2" t="s">
        <v>19</v>
      </c>
      <c r="L3" s="3" t="s">
        <v>19</v>
      </c>
      <c r="M3" s="2" t="s">
        <v>18</v>
      </c>
      <c r="N3" s="2" t="s">
        <v>17</v>
      </c>
      <c r="O3" s="2"/>
      <c r="P3" s="2"/>
      <c r="Q3" s="2" t="s">
        <v>3</v>
      </c>
      <c r="R3" s="2" t="s">
        <v>20</v>
      </c>
      <c r="S3" s="3" t="s">
        <v>20</v>
      </c>
      <c r="T3" s="2" t="s">
        <v>30</v>
      </c>
      <c r="U3" s="3" t="s">
        <v>20</v>
      </c>
    </row>
    <row r="4" spans="1:21" s="10" customFormat="1" ht="14.25" customHeight="1">
      <c r="A4" s="6" t="s">
        <v>9</v>
      </c>
      <c r="B4" s="6" t="s">
        <v>8</v>
      </c>
      <c r="C4" s="6" t="s">
        <v>22</v>
      </c>
      <c r="D4" s="6" t="s">
        <v>23</v>
      </c>
      <c r="E4" s="6" t="s">
        <v>0</v>
      </c>
      <c r="F4" s="6" t="s">
        <v>12</v>
      </c>
      <c r="G4" s="7" t="s">
        <v>1</v>
      </c>
      <c r="H4" s="7" t="s">
        <v>36</v>
      </c>
      <c r="I4" s="7" t="s">
        <v>15</v>
      </c>
      <c r="J4" s="7" t="s">
        <v>33</v>
      </c>
      <c r="K4" s="7" t="s">
        <v>34</v>
      </c>
      <c r="L4" s="8" t="s">
        <v>34</v>
      </c>
      <c r="M4" s="7" t="s">
        <v>16</v>
      </c>
      <c r="N4" s="7" t="s">
        <v>16</v>
      </c>
      <c r="O4" s="7" t="s">
        <v>25</v>
      </c>
      <c r="P4" s="7" t="s">
        <v>24</v>
      </c>
      <c r="Q4" s="6" t="s">
        <v>35</v>
      </c>
      <c r="R4" s="6" t="s">
        <v>19</v>
      </c>
      <c r="S4" s="9" t="s">
        <v>19</v>
      </c>
      <c r="T4" s="6" t="s">
        <v>31</v>
      </c>
      <c r="U4" s="6" t="s">
        <v>32</v>
      </c>
    </row>
    <row r="5" spans="1:21" s="10" customFormat="1" ht="12.75">
      <c r="A5" s="10" t="s">
        <v>11</v>
      </c>
      <c r="B5" s="10" t="s">
        <v>42</v>
      </c>
      <c r="C5" s="10">
        <v>1</v>
      </c>
      <c r="D5" s="10">
        <v>1</v>
      </c>
      <c r="E5" s="10" t="s">
        <v>4</v>
      </c>
      <c r="F5" s="10">
        <v>1</v>
      </c>
      <c r="G5" s="10">
        <v>0.047</v>
      </c>
      <c r="H5" s="10">
        <v>0.9</v>
      </c>
      <c r="I5" s="10">
        <v>0.9</v>
      </c>
      <c r="J5" s="10">
        <v>0.79</v>
      </c>
      <c r="K5" s="10">
        <v>900</v>
      </c>
      <c r="L5" s="11">
        <v>33000</v>
      </c>
      <c r="M5" s="12">
        <v>1</v>
      </c>
      <c r="N5" s="12">
        <v>0.55</v>
      </c>
      <c r="O5" s="12">
        <v>1</v>
      </c>
      <c r="P5" s="12">
        <v>1</v>
      </c>
      <c r="Q5" s="13">
        <v>650000</v>
      </c>
      <c r="R5" s="24">
        <f>F5*G5*H5*I5*J5*K5*M5*N5*Q5*$B$2</f>
        <v>928965.8664000003</v>
      </c>
      <c r="S5" s="24">
        <f>F5*G5*H5*I5*J5*L5*M5*N5*Q5*$B$2</f>
        <v>34062081.768000014</v>
      </c>
      <c r="T5" s="15">
        <f>S5/R5</f>
        <v>36.66666666666667</v>
      </c>
      <c r="U5" s="23">
        <f>12*S5</f>
        <v>408744981.2160002</v>
      </c>
    </row>
    <row r="6" spans="1:21" s="10" customFormat="1" ht="12.75">
      <c r="A6" s="10" t="s">
        <v>10</v>
      </c>
      <c r="C6" s="10">
        <v>1</v>
      </c>
      <c r="D6" s="10">
        <v>1</v>
      </c>
      <c r="E6" s="10" t="s">
        <v>5</v>
      </c>
      <c r="F6" s="10">
        <v>1</v>
      </c>
      <c r="G6" s="10">
        <v>0.02</v>
      </c>
      <c r="H6" s="10">
        <v>0.5</v>
      </c>
      <c r="I6" s="10">
        <v>0.75</v>
      </c>
      <c r="J6" s="10">
        <v>0.79</v>
      </c>
      <c r="K6" s="10">
        <f>K5</f>
        <v>900</v>
      </c>
      <c r="L6" s="11">
        <f>L5</f>
        <v>33000</v>
      </c>
      <c r="M6" s="12">
        <f>M5</f>
        <v>1</v>
      </c>
      <c r="N6" s="12">
        <f>N5</f>
        <v>0.55</v>
      </c>
      <c r="O6" s="12">
        <v>1</v>
      </c>
      <c r="P6" s="12">
        <v>1</v>
      </c>
      <c r="Q6" s="13">
        <v>0</v>
      </c>
      <c r="R6" s="24">
        <f>F6*G6*H6*I6*J6*K6*M6*N6*Q6*$B$2</f>
        <v>0</v>
      </c>
      <c r="S6" s="24">
        <f>F6*G6*H6*I6*J6*L6*M6*N6*Q6*$B$2</f>
        <v>0</v>
      </c>
      <c r="T6" s="15" t="e">
        <f>S6/R6</f>
        <v>#DIV/0!</v>
      </c>
      <c r="U6" s="23">
        <f>12*S6</f>
        <v>0</v>
      </c>
    </row>
    <row r="7" spans="3:21" s="10" customFormat="1" ht="12.75">
      <c r="C7" s="10">
        <v>1</v>
      </c>
      <c r="D7" s="10">
        <v>1</v>
      </c>
      <c r="E7" s="10" t="s">
        <v>6</v>
      </c>
      <c r="F7" s="10">
        <v>1.2</v>
      </c>
      <c r="G7" s="10">
        <v>0.047</v>
      </c>
      <c r="H7" s="10">
        <v>0.9</v>
      </c>
      <c r="I7" s="10">
        <v>0.9</v>
      </c>
      <c r="J7" s="10">
        <v>0.79</v>
      </c>
      <c r="K7" s="10">
        <f>K5</f>
        <v>900</v>
      </c>
      <c r="L7" s="11">
        <f>L5</f>
        <v>33000</v>
      </c>
      <c r="M7" s="12">
        <f>M5</f>
        <v>1</v>
      </c>
      <c r="N7" s="12">
        <f>N5</f>
        <v>0.55</v>
      </c>
      <c r="O7" s="12">
        <v>1</v>
      </c>
      <c r="P7" s="12">
        <v>1</v>
      </c>
      <c r="Q7" s="13">
        <f>$Q5</f>
        <v>650000</v>
      </c>
      <c r="R7" s="24">
        <f>F7*G7*H7*I7*J7*K7*M7*N7*Q7*$B$2</f>
        <v>1114759.0396800002</v>
      </c>
      <c r="S7" s="24">
        <f>F7*G7*H7*I7*J7*L7*M7*N7*Q7*$B$2</f>
        <v>40874498.12160001</v>
      </c>
      <c r="T7" s="15">
        <f>S7/R7</f>
        <v>36.66666666666667</v>
      </c>
      <c r="U7" s="23">
        <f>12*S7</f>
        <v>490493977.45920014</v>
      </c>
    </row>
    <row r="8" spans="12:19" s="10" customFormat="1" ht="12.75">
      <c r="L8" s="11"/>
      <c r="M8" s="12"/>
      <c r="N8" s="12"/>
      <c r="O8" s="12"/>
      <c r="P8" s="12"/>
      <c r="Q8" s="13"/>
      <c r="R8" s="23"/>
      <c r="S8" s="24"/>
    </row>
    <row r="9" spans="1:21" s="10" customFormat="1" ht="12.75">
      <c r="A9" s="10" t="s">
        <v>11</v>
      </c>
      <c r="B9" s="10" t="s">
        <v>42</v>
      </c>
      <c r="C9" s="10">
        <v>2</v>
      </c>
      <c r="D9" s="10">
        <v>197</v>
      </c>
      <c r="E9" s="10" t="s">
        <v>4</v>
      </c>
      <c r="F9" s="10">
        <v>1</v>
      </c>
      <c r="G9" s="10">
        <v>0.047</v>
      </c>
      <c r="H9" s="10">
        <v>0.9</v>
      </c>
      <c r="I9" s="10">
        <v>0.9</v>
      </c>
      <c r="J9" s="10">
        <v>0.9362</v>
      </c>
      <c r="K9" s="10">
        <v>4.5</v>
      </c>
      <c r="L9" s="11">
        <v>62</v>
      </c>
      <c r="M9" s="12">
        <v>1</v>
      </c>
      <c r="N9" s="12">
        <v>0.55</v>
      </c>
      <c r="O9" s="12">
        <v>0.95</v>
      </c>
      <c r="P9" s="12">
        <v>1</v>
      </c>
      <c r="Q9" s="13">
        <f>C9^O9*D9^P9*$Q$5</f>
        <v>247376293.83765292</v>
      </c>
      <c r="R9" s="24">
        <f>F9*G9*H9*I9*J9*K9*M9*N9*Q9*$B$2</f>
        <v>2094864.940972861</v>
      </c>
      <c r="S9" s="24">
        <f>F9*G9*H9*I9*J9*L9*M9*N9*Q9*$B$2</f>
        <v>28862583.63118163</v>
      </c>
      <c r="T9" s="15">
        <f>S9/R9</f>
        <v>13.777777777777773</v>
      </c>
      <c r="U9" s="23">
        <f>12*S9</f>
        <v>346351003.5741796</v>
      </c>
    </row>
    <row r="10" spans="1:21" s="10" customFormat="1" ht="12.75">
      <c r="A10" s="10" t="s">
        <v>14</v>
      </c>
      <c r="C10" s="10">
        <v>2</v>
      </c>
      <c r="D10" s="10">
        <v>197</v>
      </c>
      <c r="E10" s="10" t="s">
        <v>5</v>
      </c>
      <c r="F10" s="10">
        <v>1</v>
      </c>
      <c r="G10" s="10">
        <v>0.02</v>
      </c>
      <c r="H10" s="10">
        <v>0.5</v>
      </c>
      <c r="I10" s="10">
        <v>0.75</v>
      </c>
      <c r="J10" s="10">
        <f>J9</f>
        <v>0.9362</v>
      </c>
      <c r="K10" s="10">
        <f>K9</f>
        <v>4.5</v>
      </c>
      <c r="L10" s="11">
        <f>L9</f>
        <v>62</v>
      </c>
      <c r="M10" s="12">
        <v>1</v>
      </c>
      <c r="N10" s="12">
        <f>N9</f>
        <v>0.55</v>
      </c>
      <c r="O10" s="12">
        <v>1</v>
      </c>
      <c r="P10" s="12">
        <v>1</v>
      </c>
      <c r="Q10" s="13">
        <f>C10^O10*D10^P10*$Q$6</f>
        <v>0</v>
      </c>
      <c r="R10" s="24">
        <f>F10*G10*H10*I10*J10*K10*M10*N10*Q10*$B$2</f>
        <v>0</v>
      </c>
      <c r="S10" s="24">
        <f>F10*G10*H10*I10*J10*L10*M10*N10*Q10*$B$2</f>
        <v>0</v>
      </c>
      <c r="U10" s="23">
        <f>12*S10</f>
        <v>0</v>
      </c>
    </row>
    <row r="11" spans="3:21" s="10" customFormat="1" ht="12.75">
      <c r="C11" s="10">
        <v>2</v>
      </c>
      <c r="D11" s="10">
        <v>197</v>
      </c>
      <c r="E11" s="10" t="s">
        <v>6</v>
      </c>
      <c r="F11" s="10">
        <v>1.2</v>
      </c>
      <c r="G11" s="10">
        <v>0.047</v>
      </c>
      <c r="H11" s="10">
        <v>0.9</v>
      </c>
      <c r="I11" s="10">
        <v>0.9</v>
      </c>
      <c r="J11" s="10">
        <f>J9</f>
        <v>0.9362</v>
      </c>
      <c r="K11" s="10">
        <f>K9</f>
        <v>4.5</v>
      </c>
      <c r="L11" s="11">
        <f>L9</f>
        <v>62</v>
      </c>
      <c r="M11" s="12">
        <v>1</v>
      </c>
      <c r="N11" s="12">
        <f>N9</f>
        <v>0.55</v>
      </c>
      <c r="O11" s="12">
        <v>1</v>
      </c>
      <c r="P11" s="12">
        <v>0.95</v>
      </c>
      <c r="Q11" s="13">
        <f>C11^O11*D11^P11*$Q$7</f>
        <v>196646520.87749475</v>
      </c>
      <c r="R11" s="24">
        <f>F11*G11*H11*I11*J11*K11*M11*N11*Q11*$B$2</f>
        <v>1998321.9699502953</v>
      </c>
      <c r="S11" s="24">
        <f>F11*G11*H11*I11*J11*L11*M11*N11*Q11*$B$2</f>
        <v>27532436.03042629</v>
      </c>
      <c r="T11" s="15">
        <f>S11/R11</f>
        <v>13.777777777777777</v>
      </c>
      <c r="U11" s="23">
        <f>12*S11</f>
        <v>330389232.36511546</v>
      </c>
    </row>
    <row r="12" spans="12:19" s="10" customFormat="1" ht="12.75">
      <c r="L12" s="11"/>
      <c r="M12" s="12"/>
      <c r="N12" s="12"/>
      <c r="O12" s="12"/>
      <c r="P12" s="12"/>
      <c r="Q12" s="13"/>
      <c r="R12" s="23"/>
      <c r="S12" s="24"/>
    </row>
    <row r="13" spans="1:21" s="10" customFormat="1" ht="12.75">
      <c r="A13" s="10" t="s">
        <v>11</v>
      </c>
      <c r="B13" s="10" t="s">
        <v>42</v>
      </c>
      <c r="C13" s="10">
        <v>1</v>
      </c>
      <c r="D13" s="10">
        <v>197</v>
      </c>
      <c r="E13" s="10" t="s">
        <v>4</v>
      </c>
      <c r="F13" s="10">
        <v>1</v>
      </c>
      <c r="G13" s="10">
        <v>0.047</v>
      </c>
      <c r="H13" s="10">
        <v>0.9</v>
      </c>
      <c r="I13" s="10">
        <v>0.9</v>
      </c>
      <c r="J13" s="10">
        <v>0.9</v>
      </c>
      <c r="K13" s="10">
        <v>0</v>
      </c>
      <c r="L13" s="11">
        <v>83</v>
      </c>
      <c r="M13" s="12">
        <v>1</v>
      </c>
      <c r="N13" s="12">
        <v>0.55</v>
      </c>
      <c r="O13" s="12">
        <v>0.95</v>
      </c>
      <c r="P13" s="12">
        <v>1</v>
      </c>
      <c r="Q13" s="13">
        <f>C13^O13*D13^P13*$Q$5</f>
        <v>128050000</v>
      </c>
      <c r="R13" s="24">
        <f>F13*G13*H13*I13*J13*K13*M13*N13*Q13*$B$2</f>
        <v>0</v>
      </c>
      <c r="S13" s="24">
        <f>F13*G13*H13*I13*J13*L13*M13*N13*Q13*$B$2</f>
        <v>19227241.622160006</v>
      </c>
      <c r="T13" s="15" t="e">
        <f>S13/R13</f>
        <v>#DIV/0!</v>
      </c>
      <c r="U13" s="23">
        <f>12*S13</f>
        <v>230726899.4659201</v>
      </c>
    </row>
    <row r="14" spans="1:21" s="10" customFormat="1" ht="12.75">
      <c r="A14" s="10" t="s">
        <v>28</v>
      </c>
      <c r="C14" s="10">
        <v>1</v>
      </c>
      <c r="D14" s="10">
        <v>197</v>
      </c>
      <c r="E14" s="10" t="s">
        <v>5</v>
      </c>
      <c r="F14" s="10">
        <v>1</v>
      </c>
      <c r="G14" s="10">
        <v>0.02</v>
      </c>
      <c r="H14" s="10">
        <v>0.5</v>
      </c>
      <c r="I14" s="10">
        <v>0.75</v>
      </c>
      <c r="J14" s="10">
        <f>J13</f>
        <v>0.9</v>
      </c>
      <c r="K14" s="10">
        <f>K13</f>
        <v>0</v>
      </c>
      <c r="L14" s="11">
        <f>L13</f>
        <v>83</v>
      </c>
      <c r="M14" s="12">
        <v>1</v>
      </c>
      <c r="N14" s="12">
        <f>N13</f>
        <v>0.55</v>
      </c>
      <c r="O14" s="12">
        <v>1</v>
      </c>
      <c r="P14" s="12">
        <v>1</v>
      </c>
      <c r="Q14" s="13">
        <f>C14^O14*D14^P14*$Q$6</f>
        <v>0</v>
      </c>
      <c r="R14" s="24">
        <f>F14*G14*H14*I14*J14*K14*M14*N14*Q14*$B$2</f>
        <v>0</v>
      </c>
      <c r="S14" s="24">
        <f>F14*G14*H14*I14*J14*L14*M14*N14*Q14*$B$2</f>
        <v>0</v>
      </c>
      <c r="U14" s="23">
        <f>12*S14</f>
        <v>0</v>
      </c>
    </row>
    <row r="15" spans="3:21" s="10" customFormat="1" ht="12.75">
      <c r="C15" s="10">
        <v>1</v>
      </c>
      <c r="D15" s="10">
        <v>197</v>
      </c>
      <c r="E15" s="10" t="s">
        <v>6</v>
      </c>
      <c r="F15" s="10">
        <v>1.2</v>
      </c>
      <c r="G15" s="10">
        <v>0.047</v>
      </c>
      <c r="H15" s="10">
        <v>0.9</v>
      </c>
      <c r="I15" s="10">
        <v>0.9</v>
      </c>
      <c r="J15" s="10">
        <f>J13</f>
        <v>0.9</v>
      </c>
      <c r="K15" s="10">
        <f>K13</f>
        <v>0</v>
      </c>
      <c r="L15" s="11">
        <f>L13</f>
        <v>83</v>
      </c>
      <c r="M15" s="12">
        <v>1</v>
      </c>
      <c r="N15" s="12">
        <f>N13</f>
        <v>0.55</v>
      </c>
      <c r="O15" s="12">
        <v>1</v>
      </c>
      <c r="P15" s="12">
        <v>0.95</v>
      </c>
      <c r="Q15" s="13">
        <f>C15^O15*D15^P15*$Q$7</f>
        <v>98323260.43874738</v>
      </c>
      <c r="R15" s="24">
        <f>F15*G15*H15*I15*J15*K15*M15*N15*Q15*$B$2</f>
        <v>0</v>
      </c>
      <c r="S15" s="24">
        <f>F15*G15*H15*I15*J15*L15*M15*N15*Q15*$B$2</f>
        <v>17716377.217034236</v>
      </c>
      <c r="T15" s="15" t="e">
        <f>S15/R15</f>
        <v>#DIV/0!</v>
      </c>
      <c r="U15" s="23">
        <f>12*S15</f>
        <v>212596526.60441083</v>
      </c>
    </row>
    <row r="16" spans="12:19" s="10" customFormat="1" ht="12.75">
      <c r="L16" s="11"/>
      <c r="M16" s="12"/>
      <c r="N16" s="12"/>
      <c r="O16" s="12"/>
      <c r="P16" s="12"/>
      <c r="Q16" s="13"/>
      <c r="R16" s="23"/>
      <c r="S16" s="24"/>
    </row>
    <row r="17" spans="1:21" s="10" customFormat="1" ht="12.75">
      <c r="A17" s="10" t="s">
        <v>11</v>
      </c>
      <c r="B17" s="10" t="s">
        <v>42</v>
      </c>
      <c r="C17" s="10">
        <v>63</v>
      </c>
      <c r="D17" s="10">
        <v>63</v>
      </c>
      <c r="E17" s="10" t="s">
        <v>4</v>
      </c>
      <c r="F17" s="10">
        <v>1</v>
      </c>
      <c r="G17" s="10">
        <v>0.047</v>
      </c>
      <c r="H17" s="10">
        <v>0.8</v>
      </c>
      <c r="I17" s="10">
        <v>0.9</v>
      </c>
      <c r="J17" s="10">
        <v>0.97</v>
      </c>
      <c r="K17" s="10">
        <v>2.4</v>
      </c>
      <c r="L17" s="11">
        <v>25</v>
      </c>
      <c r="M17" s="12">
        <v>1</v>
      </c>
      <c r="N17" s="12">
        <v>0.55</v>
      </c>
      <c r="O17" s="12">
        <v>0.95</v>
      </c>
      <c r="P17" s="12">
        <v>1</v>
      </c>
      <c r="Q17" s="13">
        <f>C17^O17*D17^P17*$Q$5</f>
        <v>2097140020.2512195</v>
      </c>
      <c r="R17" s="24">
        <f>F17*G17*H17*I17*J17*K17*M17*N17*Q17*$B$2</f>
        <v>8723176.924079977</v>
      </c>
      <c r="S17" s="24">
        <f>F17*G17*H17*I17*J17*L17*M17*N17*Q17*$B$2</f>
        <v>90866426.29249975</v>
      </c>
      <c r="T17" s="15">
        <f>S17/R17</f>
        <v>10.416666666666666</v>
      </c>
      <c r="U17" s="23">
        <f>12*S17</f>
        <v>1090397115.509997</v>
      </c>
    </row>
    <row r="18" spans="1:21" s="10" customFormat="1" ht="12.75">
      <c r="A18" s="10" t="s">
        <v>26</v>
      </c>
      <c r="C18" s="10">
        <v>63</v>
      </c>
      <c r="D18" s="10">
        <v>63</v>
      </c>
      <c r="E18" s="10" t="s">
        <v>5</v>
      </c>
      <c r="F18" s="10">
        <v>1</v>
      </c>
      <c r="G18" s="10">
        <v>0.02</v>
      </c>
      <c r="H18" s="10">
        <v>0.5</v>
      </c>
      <c r="I18" s="10">
        <v>0.75</v>
      </c>
      <c r="J18" s="10">
        <f>J17</f>
        <v>0.97</v>
      </c>
      <c r="K18" s="10">
        <f>K17</f>
        <v>2.4</v>
      </c>
      <c r="L18" s="11">
        <f>L17</f>
        <v>25</v>
      </c>
      <c r="M18" s="12">
        <v>1</v>
      </c>
      <c r="N18" s="12">
        <f>N17</f>
        <v>0.55</v>
      </c>
      <c r="O18" s="12">
        <v>1</v>
      </c>
      <c r="P18" s="12">
        <v>1</v>
      </c>
      <c r="Q18" s="13">
        <f>C18^O18*D18^P18*$Q$6</f>
        <v>0</v>
      </c>
      <c r="R18" s="24">
        <f>F18*G18*H18*I18*J18*K18*M18*N18*Q18*$B$2</f>
        <v>0</v>
      </c>
      <c r="S18" s="24">
        <f>F18*G18*H18*I18*J18*L18*M18*N18*Q18*$B$2</f>
        <v>0</v>
      </c>
      <c r="U18" s="23">
        <f>12*S18</f>
        <v>0</v>
      </c>
    </row>
    <row r="19" spans="3:21" s="10" customFormat="1" ht="12.75">
      <c r="C19" s="10">
        <v>63</v>
      </c>
      <c r="D19" s="10">
        <v>63</v>
      </c>
      <c r="E19" s="10" t="s">
        <v>6</v>
      </c>
      <c r="F19" s="10">
        <v>1.2</v>
      </c>
      <c r="G19" s="10">
        <v>0.047</v>
      </c>
      <c r="H19" s="10">
        <v>0.8</v>
      </c>
      <c r="I19" s="10">
        <v>0.9</v>
      </c>
      <c r="J19" s="10">
        <f>J17</f>
        <v>0.97</v>
      </c>
      <c r="K19" s="10">
        <f>K17</f>
        <v>2.4</v>
      </c>
      <c r="L19" s="11">
        <f>L17</f>
        <v>25</v>
      </c>
      <c r="M19" s="12">
        <v>1</v>
      </c>
      <c r="N19" s="12">
        <f>N17</f>
        <v>0.55</v>
      </c>
      <c r="O19" s="12">
        <v>1</v>
      </c>
      <c r="P19" s="12">
        <v>0.95</v>
      </c>
      <c r="Q19" s="13">
        <f>C19^O19*D19^P19*$Q$7</f>
        <v>2097140020.2512195</v>
      </c>
      <c r="R19" s="24">
        <f>F19*G19*H19*I19*J19*K19*M19*N19*Q19*$B$2</f>
        <v>10467812.308895972</v>
      </c>
      <c r="S19" s="24">
        <f>F19*G19*H19*I19*J19*L19*M19*N19*Q19*$B$2</f>
        <v>109039711.55099969</v>
      </c>
      <c r="T19" s="15">
        <f>S19/R19</f>
        <v>10.416666666666664</v>
      </c>
      <c r="U19" s="23">
        <f>12*S19</f>
        <v>1308476538.6119962</v>
      </c>
    </row>
    <row r="20" spans="12:19" s="10" customFormat="1" ht="12.75">
      <c r="L20" s="11"/>
      <c r="M20" s="12"/>
      <c r="N20" s="12"/>
      <c r="O20" s="12"/>
      <c r="P20" s="12"/>
      <c r="Q20" s="13"/>
      <c r="R20" s="23"/>
      <c r="S20" s="24"/>
    </row>
    <row r="21" spans="1:21" s="10" customFormat="1" ht="12.75">
      <c r="A21" s="10" t="s">
        <v>11</v>
      </c>
      <c r="B21" s="10" t="s">
        <v>42</v>
      </c>
      <c r="C21" s="10">
        <v>197</v>
      </c>
      <c r="D21" s="10">
        <v>197</v>
      </c>
      <c r="E21" s="10" t="s">
        <v>4</v>
      </c>
      <c r="F21" s="10">
        <v>1</v>
      </c>
      <c r="G21" s="10">
        <v>0.047</v>
      </c>
      <c r="H21" s="10">
        <v>0.7</v>
      </c>
      <c r="I21" s="10">
        <v>0.9</v>
      </c>
      <c r="J21" s="10">
        <v>0.97</v>
      </c>
      <c r="K21" s="10">
        <v>0.16</v>
      </c>
      <c r="L21" s="11">
        <v>2.5</v>
      </c>
      <c r="M21" s="12">
        <v>1</v>
      </c>
      <c r="N21" s="12">
        <v>0.55</v>
      </c>
      <c r="O21" s="12">
        <v>0.95</v>
      </c>
      <c r="P21" s="12">
        <v>1</v>
      </c>
      <c r="Q21" s="13">
        <f>C21^O21*D21^P21*$Q$5</f>
        <v>19369682306.43323</v>
      </c>
      <c r="R21" s="24">
        <f>F21*G21*H21*I21*J21*K21*M21*N21*Q21*$B$2</f>
        <v>4699877.565932173</v>
      </c>
      <c r="S21" s="24">
        <f>F21*G21*H21*I21*J21*L21*M21*N21*Q21*$B$2</f>
        <v>73435586.9676902</v>
      </c>
      <c r="T21" s="15">
        <f>S21/R21</f>
        <v>15.624999999999998</v>
      </c>
      <c r="U21" s="23">
        <f>12*S21</f>
        <v>881227043.6122824</v>
      </c>
    </row>
    <row r="22" spans="1:21" s="10" customFormat="1" ht="12.75">
      <c r="A22" s="10" t="s">
        <v>13</v>
      </c>
      <c r="C22" s="10">
        <v>197</v>
      </c>
      <c r="D22" s="10">
        <v>197</v>
      </c>
      <c r="E22" s="10" t="s">
        <v>5</v>
      </c>
      <c r="F22" s="10">
        <v>1</v>
      </c>
      <c r="G22" s="10">
        <v>0.02</v>
      </c>
      <c r="H22" s="10">
        <v>0.4</v>
      </c>
      <c r="I22" s="10">
        <v>0.75</v>
      </c>
      <c r="J22" s="10">
        <f>J21</f>
        <v>0.97</v>
      </c>
      <c r="K22" s="10">
        <f>K21</f>
        <v>0.16</v>
      </c>
      <c r="L22" s="11">
        <f>L21</f>
        <v>2.5</v>
      </c>
      <c r="M22" s="12">
        <v>1</v>
      </c>
      <c r="N22" s="12">
        <f>N21</f>
        <v>0.55</v>
      </c>
      <c r="O22" s="12">
        <v>1</v>
      </c>
      <c r="P22" s="12">
        <v>1</v>
      </c>
      <c r="Q22" s="13">
        <f>C22^O22*D22^P22*$Q$6</f>
        <v>0</v>
      </c>
      <c r="R22" s="24">
        <f>F22*G22*H22*I22*J22*K22*M22*N22*Q22*$B$2</f>
        <v>0</v>
      </c>
      <c r="S22" s="24">
        <f>F22*G22*H22*I22*J22*L22*M22*N22*Q22*$B$2</f>
        <v>0</v>
      </c>
      <c r="U22" s="23">
        <f>12*S22</f>
        <v>0</v>
      </c>
    </row>
    <row r="23" spans="3:21" s="10" customFormat="1" ht="12.75">
      <c r="C23" s="10">
        <v>197</v>
      </c>
      <c r="D23" s="10">
        <v>197</v>
      </c>
      <c r="E23" s="10" t="s">
        <v>6</v>
      </c>
      <c r="F23" s="10">
        <v>1.2</v>
      </c>
      <c r="G23" s="10">
        <v>0.047</v>
      </c>
      <c r="H23" s="10">
        <v>0.7</v>
      </c>
      <c r="I23" s="10">
        <v>0.9</v>
      </c>
      <c r="J23" s="10">
        <f>J21</f>
        <v>0.97</v>
      </c>
      <c r="K23" s="10">
        <f>K21</f>
        <v>0.16</v>
      </c>
      <c r="L23" s="11">
        <f>L21</f>
        <v>2.5</v>
      </c>
      <c r="M23" s="12">
        <v>1</v>
      </c>
      <c r="N23" s="12">
        <f>N21</f>
        <v>0.55</v>
      </c>
      <c r="O23" s="12">
        <v>1</v>
      </c>
      <c r="P23" s="12">
        <v>0.95</v>
      </c>
      <c r="Q23" s="13">
        <f>C23^O23*D23^P23*$Q$7</f>
        <v>19369682306.43323</v>
      </c>
      <c r="R23" s="24">
        <f>F23*G23*H23*I23*J23*K23*M23*N23*Q23*$B$2</f>
        <v>5639853.079118608</v>
      </c>
      <c r="S23" s="24">
        <f>F23*G23*H23*I23*J23*L23*M23*N23*Q23*$B$2</f>
        <v>88122704.36122824</v>
      </c>
      <c r="T23" s="15">
        <f>S23/R23</f>
        <v>15.625</v>
      </c>
      <c r="U23" s="23">
        <f>12*S23</f>
        <v>1057472452.334739</v>
      </c>
    </row>
    <row r="24" spans="12:19" s="10" customFormat="1" ht="12.75">
      <c r="L24" s="16"/>
      <c r="R24" s="23"/>
      <c r="S24" s="24"/>
    </row>
    <row r="25" spans="1:21" s="10" customFormat="1" ht="12.75">
      <c r="A25" s="10" t="s">
        <v>21</v>
      </c>
      <c r="B25" s="10" t="s">
        <v>42</v>
      </c>
      <c r="C25" s="10">
        <v>1</v>
      </c>
      <c r="D25" s="10">
        <v>1</v>
      </c>
      <c r="E25" s="10" t="s">
        <v>4</v>
      </c>
      <c r="F25" s="10">
        <v>1</v>
      </c>
      <c r="G25" s="10">
        <v>0.047</v>
      </c>
      <c r="H25" s="10">
        <v>0.9</v>
      </c>
      <c r="I25" s="10">
        <v>0.9</v>
      </c>
      <c r="J25" s="10">
        <v>0.79</v>
      </c>
      <c r="K25" s="10">
        <v>0</v>
      </c>
      <c r="L25" s="11">
        <v>166000</v>
      </c>
      <c r="M25" s="12">
        <v>1</v>
      </c>
      <c r="N25" s="12">
        <v>0.55</v>
      </c>
      <c r="O25" s="12">
        <v>1</v>
      </c>
      <c r="P25" s="12">
        <v>1</v>
      </c>
      <c r="Q25" s="14">
        <f>8*Q5</f>
        <v>5200000</v>
      </c>
      <c r="R25" s="24">
        <f>F25*G25*H25*I25*J25*K25*M25*N25*Q25*$B$2</f>
        <v>0</v>
      </c>
      <c r="S25" s="24">
        <f>F25*G25*H25*I25*J25*L25*M25*N25*Q25*$B$2</f>
        <v>1370740745.0880005</v>
      </c>
      <c r="T25" s="15" t="e">
        <f>S25/R25</f>
        <v>#DIV/0!</v>
      </c>
      <c r="U25" s="23">
        <f>12*S25</f>
        <v>16448888941.056007</v>
      </c>
    </row>
    <row r="26" spans="1:21" s="10" customFormat="1" ht="12.75">
      <c r="A26" s="10" t="s">
        <v>10</v>
      </c>
      <c r="C26" s="10">
        <v>1</v>
      </c>
      <c r="D26" s="10">
        <v>1</v>
      </c>
      <c r="E26" s="10" t="s">
        <v>5</v>
      </c>
      <c r="F26" s="10">
        <v>1</v>
      </c>
      <c r="G26" s="10">
        <v>0.02</v>
      </c>
      <c r="H26" s="10">
        <v>0.5</v>
      </c>
      <c r="I26" s="10">
        <v>0.75</v>
      </c>
      <c r="J26" s="10">
        <f>J25</f>
        <v>0.79</v>
      </c>
      <c r="K26" s="10">
        <f>K25</f>
        <v>0</v>
      </c>
      <c r="L26" s="11">
        <f>L25</f>
        <v>166000</v>
      </c>
      <c r="M26" s="12">
        <v>1</v>
      </c>
      <c r="N26" s="12">
        <f>N25</f>
        <v>0.55</v>
      </c>
      <c r="O26" s="12">
        <v>1</v>
      </c>
      <c r="P26" s="12">
        <v>1</v>
      </c>
      <c r="Q26" s="14">
        <v>0</v>
      </c>
      <c r="R26" s="24">
        <f>F26*G26*H26*I26*J26*K26*M26*N26*Q26*$B$2</f>
        <v>0</v>
      </c>
      <c r="S26" s="24">
        <f>F26*G26*H26*I26*J26*L26*M26*N26*Q26*$B$2</f>
        <v>0</v>
      </c>
      <c r="U26" s="23">
        <f>12*S26</f>
        <v>0</v>
      </c>
    </row>
    <row r="27" spans="1:21" ht="12.75">
      <c r="A27" s="17"/>
      <c r="B27" s="17"/>
      <c r="C27" s="18">
        <v>1</v>
      </c>
      <c r="D27" s="18">
        <v>1</v>
      </c>
      <c r="E27" s="18" t="s">
        <v>6</v>
      </c>
      <c r="F27" s="18">
        <v>1.2</v>
      </c>
      <c r="G27" s="10">
        <v>0.047</v>
      </c>
      <c r="H27" s="18">
        <v>0.9</v>
      </c>
      <c r="I27" s="18">
        <v>0.9</v>
      </c>
      <c r="J27" s="18">
        <f>J25</f>
        <v>0.79</v>
      </c>
      <c r="K27" s="18">
        <f>K25</f>
        <v>0</v>
      </c>
      <c r="L27" s="19">
        <f>L25</f>
        <v>166000</v>
      </c>
      <c r="M27" s="12">
        <v>1</v>
      </c>
      <c r="N27" s="12">
        <f>N25</f>
        <v>0.55</v>
      </c>
      <c r="O27" s="20">
        <v>1</v>
      </c>
      <c r="P27" s="20">
        <v>1</v>
      </c>
      <c r="Q27" s="14">
        <f>Q25</f>
        <v>5200000</v>
      </c>
      <c r="R27" s="24">
        <f>R25</f>
        <v>0</v>
      </c>
      <c r="S27" s="24">
        <f>F27*G27*H27*I27*J27*L27*M27*N27*Q27*$B$2</f>
        <v>1644888894.1056004</v>
      </c>
      <c r="T27" s="21" t="e">
        <f>S27/R27</f>
        <v>#DIV/0!</v>
      </c>
      <c r="U27" s="23">
        <f>12*S27</f>
        <v>19738666729.267204</v>
      </c>
    </row>
    <row r="30" ht="12.75">
      <c r="O30" s="26" t="s">
        <v>45</v>
      </c>
    </row>
  </sheetData>
  <printOptions/>
  <pageMargins left="0.75" right="0.75" top="1" bottom="1" header="0.5" footer="0.5"/>
  <pageSetup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C15" sqref="C15"/>
    </sheetView>
  </sheetViews>
  <sheetFormatPr defaultColWidth="9.140625" defaultRowHeight="12.75"/>
  <cols>
    <col min="1" max="1" width="7.8515625" style="18" customWidth="1"/>
    <col min="2" max="2" width="5.8515625" style="18" customWidth="1"/>
    <col min="3" max="4" width="4.00390625" style="18" customWidth="1"/>
    <col min="5" max="5" width="6.57421875" style="18" customWidth="1"/>
    <col min="6" max="6" width="3.7109375" style="18" customWidth="1"/>
    <col min="7" max="7" width="7.140625" style="18" customWidth="1"/>
    <col min="8" max="8" width="4.57421875" style="18" customWidth="1"/>
    <col min="9" max="9" width="5.28125" style="18" customWidth="1"/>
    <col min="10" max="10" width="5.8515625" style="18" customWidth="1"/>
    <col min="11" max="11" width="9.00390625" style="18" customWidth="1"/>
    <col min="12" max="12" width="10.421875" style="22" customWidth="1"/>
    <col min="13" max="13" width="5.421875" style="18" customWidth="1"/>
    <col min="14" max="14" width="8.421875" style="18" customWidth="1"/>
    <col min="15" max="16" width="5.8515625" style="18" customWidth="1"/>
    <col min="17" max="17" width="9.7109375" style="18" customWidth="1"/>
    <col min="18" max="18" width="9.8515625" style="18" customWidth="1"/>
    <col min="19" max="19" width="11.140625" style="22" customWidth="1"/>
    <col min="20" max="20" width="8.00390625" style="18" customWidth="1"/>
    <col min="21" max="21" width="11.8515625" style="18" customWidth="1"/>
    <col min="22" max="16384" width="5.8515625" style="18" customWidth="1"/>
  </cols>
  <sheetData>
    <row r="1" spans="1:19" s="4" customFormat="1" ht="12.75">
      <c r="A1" s="1"/>
      <c r="B1" s="6" t="s">
        <v>39</v>
      </c>
      <c r="C1" s="1"/>
      <c r="D1" s="1"/>
      <c r="E1" s="1"/>
      <c r="F1" s="1"/>
      <c r="G1" s="1"/>
      <c r="H1" s="1"/>
      <c r="I1" s="1"/>
      <c r="J1" s="1"/>
      <c r="K1" s="2" t="s">
        <v>29</v>
      </c>
      <c r="L1" s="3" t="s">
        <v>27</v>
      </c>
      <c r="R1" s="2" t="s">
        <v>29</v>
      </c>
      <c r="S1" s="5"/>
    </row>
    <row r="2" spans="2:21" s="4" customFormat="1" ht="12.75">
      <c r="B2" s="4">
        <v>0.00071</v>
      </c>
      <c r="E2" s="27" t="s">
        <v>47</v>
      </c>
      <c r="K2" s="2" t="s">
        <v>2</v>
      </c>
      <c r="L2" s="3" t="s">
        <v>2</v>
      </c>
      <c r="M2" s="2"/>
      <c r="N2" s="2"/>
      <c r="O2" s="2"/>
      <c r="P2" s="2"/>
      <c r="Q2" s="2"/>
      <c r="R2" s="2" t="s">
        <v>2</v>
      </c>
      <c r="S2" s="3" t="s">
        <v>27</v>
      </c>
      <c r="U2" s="3" t="s">
        <v>27</v>
      </c>
    </row>
    <row r="3" spans="11:21" s="4" customFormat="1" ht="12.75">
      <c r="K3" s="2" t="s">
        <v>19</v>
      </c>
      <c r="L3" s="3" t="s">
        <v>19</v>
      </c>
      <c r="M3" s="2" t="s">
        <v>18</v>
      </c>
      <c r="N3" s="2" t="s">
        <v>17</v>
      </c>
      <c r="O3" s="2"/>
      <c r="P3" s="2"/>
      <c r="Q3" s="2" t="s">
        <v>3</v>
      </c>
      <c r="R3" s="2" t="s">
        <v>20</v>
      </c>
      <c r="S3" s="3" t="s">
        <v>20</v>
      </c>
      <c r="T3" s="2" t="s">
        <v>30</v>
      </c>
      <c r="U3" s="3" t="s">
        <v>20</v>
      </c>
    </row>
    <row r="4" spans="1:21" s="10" customFormat="1" ht="14.25" customHeight="1">
      <c r="A4" s="6" t="s">
        <v>9</v>
      </c>
      <c r="B4" s="6" t="s">
        <v>8</v>
      </c>
      <c r="C4" s="6" t="s">
        <v>22</v>
      </c>
      <c r="D4" s="6" t="s">
        <v>23</v>
      </c>
      <c r="E4" s="6" t="s">
        <v>0</v>
      </c>
      <c r="F4" s="6" t="s">
        <v>12</v>
      </c>
      <c r="G4" s="7" t="s">
        <v>1</v>
      </c>
      <c r="H4" s="7" t="s">
        <v>36</v>
      </c>
      <c r="I4" s="7" t="s">
        <v>15</v>
      </c>
      <c r="J4" s="7" t="s">
        <v>33</v>
      </c>
      <c r="K4" s="7" t="s">
        <v>34</v>
      </c>
      <c r="L4" s="8" t="s">
        <v>34</v>
      </c>
      <c r="M4" s="7" t="s">
        <v>16</v>
      </c>
      <c r="N4" s="7" t="s">
        <v>16</v>
      </c>
      <c r="O4" s="7" t="s">
        <v>25</v>
      </c>
      <c r="P4" s="7" t="s">
        <v>24</v>
      </c>
      <c r="Q4" s="6" t="s">
        <v>35</v>
      </c>
      <c r="R4" s="6" t="s">
        <v>19</v>
      </c>
      <c r="S4" s="9" t="s">
        <v>19</v>
      </c>
      <c r="T4" s="6" t="s">
        <v>31</v>
      </c>
      <c r="U4" s="6" t="s">
        <v>32</v>
      </c>
    </row>
    <row r="5" spans="1:21" s="10" customFormat="1" ht="12.75">
      <c r="A5" s="10" t="s">
        <v>11</v>
      </c>
      <c r="B5" s="10" t="s">
        <v>46</v>
      </c>
      <c r="C5" s="10">
        <v>1</v>
      </c>
      <c r="D5" s="10">
        <v>1</v>
      </c>
      <c r="E5" s="10" t="s">
        <v>4</v>
      </c>
      <c r="F5" s="10">
        <v>1</v>
      </c>
      <c r="G5" s="10">
        <v>0.0283</v>
      </c>
      <c r="H5" s="10">
        <v>0.8</v>
      </c>
      <c r="I5" s="10">
        <v>0.39</v>
      </c>
      <c r="J5" s="10">
        <v>0.79</v>
      </c>
      <c r="K5" s="10">
        <v>900</v>
      </c>
      <c r="L5" s="11">
        <v>33000</v>
      </c>
      <c r="M5" s="12">
        <v>1</v>
      </c>
      <c r="N5" s="12">
        <v>0.55</v>
      </c>
      <c r="O5" s="12">
        <v>1</v>
      </c>
      <c r="P5" s="12">
        <v>1</v>
      </c>
      <c r="Q5" s="13">
        <v>1460</v>
      </c>
      <c r="R5" s="24">
        <f>F5*G5*H5*I5*J5*K5*M5*N5*Q5*$B$2</f>
        <v>3.5791881119280005</v>
      </c>
      <c r="S5" s="24">
        <f>F5*G5*H5*I5*J5*L5*M5*N5*Q5*$B$2</f>
        <v>131.23689743736003</v>
      </c>
      <c r="T5" s="15">
        <f>S5/R5</f>
        <v>36.66666666666667</v>
      </c>
      <c r="U5" s="23">
        <f>12*S5</f>
        <v>1574.8427692483203</v>
      </c>
    </row>
    <row r="6" spans="1:21" s="10" customFormat="1" ht="12.75">
      <c r="A6" s="10" t="s">
        <v>10</v>
      </c>
      <c r="C6" s="10">
        <v>1</v>
      </c>
      <c r="D6" s="10">
        <v>1</v>
      </c>
      <c r="E6" s="10" t="s">
        <v>5</v>
      </c>
      <c r="F6" s="10">
        <v>1</v>
      </c>
      <c r="G6" s="10">
        <v>0.02</v>
      </c>
      <c r="H6" s="10">
        <v>0.5</v>
      </c>
      <c r="I6" s="10">
        <v>0.75</v>
      </c>
      <c r="J6" s="10">
        <v>0.79</v>
      </c>
      <c r="K6" s="10">
        <f>K5</f>
        <v>900</v>
      </c>
      <c r="L6" s="11">
        <f>L5</f>
        <v>33000</v>
      </c>
      <c r="M6" s="12">
        <f>M5</f>
        <v>1</v>
      </c>
      <c r="N6" s="12">
        <f>N5</f>
        <v>0.55</v>
      </c>
      <c r="O6" s="12">
        <v>1</v>
      </c>
      <c r="P6" s="12">
        <v>1</v>
      </c>
      <c r="Q6" s="13">
        <v>0</v>
      </c>
      <c r="R6" s="24">
        <f>F6*G6*H6*I6*J6*K6*M6*N6*Q6*$B$2</f>
        <v>0</v>
      </c>
      <c r="S6" s="24">
        <f>F6*G6*H6*I6*J6*L6*M6*N6*Q6*$B$2</f>
        <v>0</v>
      </c>
      <c r="T6" s="15" t="e">
        <f>S6/R6</f>
        <v>#DIV/0!</v>
      </c>
      <c r="U6" s="23">
        <f>12*S6</f>
        <v>0</v>
      </c>
    </row>
    <row r="7" spans="3:21" s="10" customFormat="1" ht="12.75">
      <c r="C7" s="10">
        <v>1</v>
      </c>
      <c r="D7" s="10">
        <v>1</v>
      </c>
      <c r="E7" s="10" t="s">
        <v>6</v>
      </c>
      <c r="F7" s="10">
        <v>1.2</v>
      </c>
      <c r="G7" s="10">
        <v>0.0283</v>
      </c>
      <c r="H7" s="10">
        <v>0.8</v>
      </c>
      <c r="I7" s="10">
        <v>0.39</v>
      </c>
      <c r="J7" s="10">
        <v>0.79</v>
      </c>
      <c r="K7" s="10">
        <f>K5</f>
        <v>900</v>
      </c>
      <c r="L7" s="11">
        <f>L5</f>
        <v>33000</v>
      </c>
      <c r="M7" s="12">
        <f>M5</f>
        <v>1</v>
      </c>
      <c r="N7" s="12">
        <f>N5</f>
        <v>0.55</v>
      </c>
      <c r="O7" s="12">
        <v>1</v>
      </c>
      <c r="P7" s="12">
        <v>1</v>
      </c>
      <c r="Q7" s="13">
        <f>$Q5</f>
        <v>1460</v>
      </c>
      <c r="R7" s="24">
        <f>F7*G7*H7*I7*J7*K7*M7*N7*Q7*$B$2</f>
        <v>4.2950257343136</v>
      </c>
      <c r="S7" s="24">
        <f>F7*G7*H7*I7*J7*L7*M7*N7*Q7*$B$2</f>
        <v>157.48427692483202</v>
      </c>
      <c r="T7" s="15">
        <f>S7/R7</f>
        <v>36.66666666666667</v>
      </c>
      <c r="U7" s="23">
        <f>12*S7</f>
        <v>1889.8113230979843</v>
      </c>
    </row>
    <row r="8" spans="12:19" s="10" customFormat="1" ht="12.75">
      <c r="L8" s="11"/>
      <c r="M8" s="12"/>
      <c r="N8" s="12"/>
      <c r="O8" s="12"/>
      <c r="P8" s="12"/>
      <c r="Q8" s="13"/>
      <c r="R8" s="23"/>
      <c r="S8" s="24"/>
    </row>
    <row r="9" spans="1:21" s="10" customFormat="1" ht="12.75">
      <c r="A9" s="10" t="s">
        <v>11</v>
      </c>
      <c r="B9" s="10" t="s">
        <v>46</v>
      </c>
      <c r="C9" s="10">
        <v>2</v>
      </c>
      <c r="D9" s="10">
        <v>197</v>
      </c>
      <c r="E9" s="10" t="s">
        <v>4</v>
      </c>
      <c r="F9" s="10">
        <v>1</v>
      </c>
      <c r="G9" s="10">
        <v>0.0283</v>
      </c>
      <c r="H9" s="10">
        <v>0.8</v>
      </c>
      <c r="I9" s="10">
        <v>0.39</v>
      </c>
      <c r="J9" s="10">
        <v>0.9362</v>
      </c>
      <c r="K9" s="10">
        <v>4.5</v>
      </c>
      <c r="L9" s="11">
        <v>62</v>
      </c>
      <c r="M9" s="12">
        <v>1</v>
      </c>
      <c r="N9" s="12">
        <v>0.55</v>
      </c>
      <c r="O9" s="12">
        <v>1</v>
      </c>
      <c r="P9" s="12">
        <v>1</v>
      </c>
      <c r="Q9" s="13">
        <f>C9^O9*D9^P9*$Q$5</f>
        <v>575240</v>
      </c>
      <c r="R9" s="24">
        <f>F9*G9*H9*I9*J9*K9*M9*N9*Q9*$B$2</f>
        <v>8.355881953749845</v>
      </c>
      <c r="S9" s="24">
        <f>F9*G9*H9*I9*J9*L9*M9*N9*Q9*$B$2</f>
        <v>115.12548469610901</v>
      </c>
      <c r="T9" s="15">
        <f>S9/R9</f>
        <v>13.777777777777782</v>
      </c>
      <c r="U9" s="23">
        <f>12*S9</f>
        <v>1381.505816353308</v>
      </c>
    </row>
    <row r="10" spans="1:21" s="10" customFormat="1" ht="12.75">
      <c r="A10" s="10" t="s">
        <v>14</v>
      </c>
      <c r="C10" s="10">
        <v>2</v>
      </c>
      <c r="D10" s="10">
        <v>197</v>
      </c>
      <c r="E10" s="10" t="s">
        <v>5</v>
      </c>
      <c r="F10" s="10">
        <v>1</v>
      </c>
      <c r="G10" s="10">
        <v>0.02</v>
      </c>
      <c r="H10" s="10">
        <v>0.5</v>
      </c>
      <c r="I10" s="10">
        <v>0.75</v>
      </c>
      <c r="J10" s="10">
        <f>J9</f>
        <v>0.9362</v>
      </c>
      <c r="K10" s="10">
        <f>K9</f>
        <v>4.5</v>
      </c>
      <c r="L10" s="11">
        <f>L9</f>
        <v>62</v>
      </c>
      <c r="M10" s="12">
        <v>1</v>
      </c>
      <c r="N10" s="12">
        <f>N9</f>
        <v>0.55</v>
      </c>
      <c r="O10" s="12">
        <v>1</v>
      </c>
      <c r="P10" s="12">
        <v>1</v>
      </c>
      <c r="Q10" s="13">
        <f>C10^O10*D10^P10*$Q$6</f>
        <v>0</v>
      </c>
      <c r="R10" s="24">
        <f>F10*G10*H10*I10*J10*K10*M10*N10*Q10*$B$2</f>
        <v>0</v>
      </c>
      <c r="S10" s="24">
        <f>F10*G10*H10*I10*J10*L10*M10*N10*Q10*$B$2</f>
        <v>0</v>
      </c>
      <c r="U10" s="23">
        <f>12*S10</f>
        <v>0</v>
      </c>
    </row>
    <row r="11" spans="3:21" s="10" customFormat="1" ht="12.75">
      <c r="C11" s="10">
        <v>2</v>
      </c>
      <c r="D11" s="10">
        <v>197</v>
      </c>
      <c r="E11" s="10" t="s">
        <v>6</v>
      </c>
      <c r="F11" s="10">
        <v>1.2</v>
      </c>
      <c r="G11" s="10">
        <v>0.0283</v>
      </c>
      <c r="H11" s="10">
        <v>0.8</v>
      </c>
      <c r="I11" s="10">
        <v>0.39</v>
      </c>
      <c r="J11" s="10">
        <f>J9</f>
        <v>0.9362</v>
      </c>
      <c r="K11" s="10">
        <f>K9</f>
        <v>4.5</v>
      </c>
      <c r="L11" s="11">
        <f>L9</f>
        <v>62</v>
      </c>
      <c r="M11" s="12">
        <v>1</v>
      </c>
      <c r="N11" s="12">
        <f>N9</f>
        <v>0.55</v>
      </c>
      <c r="O11" s="12">
        <v>1</v>
      </c>
      <c r="P11" s="12">
        <v>1</v>
      </c>
      <c r="Q11" s="13">
        <f>C11^O11*D11^P11*$Q$7</f>
        <v>575240</v>
      </c>
      <c r="R11" s="24">
        <f>F11*G11*H11*I11*J11*K11*M11*N11*Q11*$B$2</f>
        <v>10.027058344499814</v>
      </c>
      <c r="S11" s="24">
        <f>F11*G11*H11*I11*J11*L11*M11*N11*Q11*$B$2</f>
        <v>138.15058163533075</v>
      </c>
      <c r="T11" s="15">
        <f>S11/R11</f>
        <v>13.777777777777777</v>
      </c>
      <c r="U11" s="23">
        <f>12*S11</f>
        <v>1657.806979623969</v>
      </c>
    </row>
    <row r="12" spans="12:19" s="10" customFormat="1" ht="12.75">
      <c r="L12" s="11"/>
      <c r="M12" s="12"/>
      <c r="N12" s="12"/>
      <c r="O12" s="12"/>
      <c r="P12" s="12"/>
      <c r="Q12" s="13"/>
      <c r="R12" s="23"/>
      <c r="S12" s="24"/>
    </row>
    <row r="13" spans="1:21" s="10" customFormat="1" ht="12.75">
      <c r="A13" s="10" t="s">
        <v>11</v>
      </c>
      <c r="B13" s="10" t="s">
        <v>46</v>
      </c>
      <c r="C13" s="10">
        <v>1</v>
      </c>
      <c r="D13" s="10">
        <v>197</v>
      </c>
      <c r="E13" s="10" t="s">
        <v>4</v>
      </c>
      <c r="F13" s="10">
        <v>1</v>
      </c>
      <c r="G13" s="10">
        <v>0.0283</v>
      </c>
      <c r="H13" s="10">
        <v>0.8</v>
      </c>
      <c r="I13" s="10">
        <v>0.39</v>
      </c>
      <c r="J13" s="10">
        <v>0.9</v>
      </c>
      <c r="K13" s="10">
        <v>0</v>
      </c>
      <c r="L13" s="11">
        <v>83</v>
      </c>
      <c r="M13" s="12">
        <v>1</v>
      </c>
      <c r="N13" s="12">
        <v>0.55</v>
      </c>
      <c r="O13" s="12">
        <v>1</v>
      </c>
      <c r="P13" s="12">
        <v>1</v>
      </c>
      <c r="Q13" s="13">
        <f>C13^O13*D13^P13*$Q$5</f>
        <v>287620</v>
      </c>
      <c r="R13" s="24">
        <f>F13*G13*H13*I13*J13*K13*M13*N13*Q13*$B$2</f>
        <v>0</v>
      </c>
      <c r="S13" s="24">
        <f>F13*G13*H13*I13*J13*L13*M13*N13*Q13*$B$2</f>
        <v>74.0801326811832</v>
      </c>
      <c r="T13" s="15" t="e">
        <f>S13/R13</f>
        <v>#DIV/0!</v>
      </c>
      <c r="U13" s="23">
        <f>12*S13</f>
        <v>888.9615921741984</v>
      </c>
    </row>
    <row r="14" spans="1:21" s="10" customFormat="1" ht="12.75">
      <c r="A14" s="10" t="s">
        <v>28</v>
      </c>
      <c r="C14" s="10">
        <v>1</v>
      </c>
      <c r="D14" s="10">
        <v>197</v>
      </c>
      <c r="E14" s="10" t="s">
        <v>5</v>
      </c>
      <c r="F14" s="10">
        <v>1</v>
      </c>
      <c r="G14" s="10">
        <v>0.02</v>
      </c>
      <c r="H14" s="10">
        <v>0.5</v>
      </c>
      <c r="I14" s="10">
        <v>0.75</v>
      </c>
      <c r="J14" s="10">
        <f>J13</f>
        <v>0.9</v>
      </c>
      <c r="K14" s="10">
        <f>K13</f>
        <v>0</v>
      </c>
      <c r="L14" s="11">
        <f>L13</f>
        <v>83</v>
      </c>
      <c r="M14" s="12">
        <v>1</v>
      </c>
      <c r="N14" s="12">
        <f>N13</f>
        <v>0.55</v>
      </c>
      <c r="O14" s="12">
        <v>1</v>
      </c>
      <c r="P14" s="12">
        <v>1</v>
      </c>
      <c r="Q14" s="13">
        <f>C14^O14*D14^P14*$Q$6</f>
        <v>0</v>
      </c>
      <c r="R14" s="24">
        <f>F14*G14*H14*I14*J14*K14*M14*N14*Q14*$B$2</f>
        <v>0</v>
      </c>
      <c r="S14" s="24">
        <f>F14*G14*H14*I14*J14*L14*M14*N14*Q14*$B$2</f>
        <v>0</v>
      </c>
      <c r="U14" s="23">
        <f>12*S14</f>
        <v>0</v>
      </c>
    </row>
    <row r="15" spans="3:21" s="10" customFormat="1" ht="12.75">
      <c r="C15" s="10">
        <v>1</v>
      </c>
      <c r="D15" s="10">
        <v>197</v>
      </c>
      <c r="E15" s="10" t="s">
        <v>6</v>
      </c>
      <c r="F15" s="10">
        <v>1.2</v>
      </c>
      <c r="G15" s="10">
        <v>0.0283</v>
      </c>
      <c r="H15" s="10">
        <v>0.8</v>
      </c>
      <c r="I15" s="10">
        <v>0.39</v>
      </c>
      <c r="J15" s="10">
        <f>J13</f>
        <v>0.9</v>
      </c>
      <c r="K15" s="10">
        <f>K13</f>
        <v>0</v>
      </c>
      <c r="L15" s="11">
        <f>L13</f>
        <v>83</v>
      </c>
      <c r="M15" s="12">
        <v>1</v>
      </c>
      <c r="N15" s="12">
        <f>N13</f>
        <v>0.55</v>
      </c>
      <c r="O15" s="12">
        <v>1</v>
      </c>
      <c r="P15" s="12">
        <v>1</v>
      </c>
      <c r="Q15" s="13">
        <f>C15^O15*D15^P15*$Q$7</f>
        <v>287620</v>
      </c>
      <c r="R15" s="24">
        <f>F15*G15*H15*I15*J15*K15*M15*N15*Q15*$B$2</f>
        <v>0</v>
      </c>
      <c r="S15" s="24">
        <f>F15*G15*H15*I15*J15*L15*M15*N15*Q15*$B$2</f>
        <v>88.89615921741984</v>
      </c>
      <c r="T15" s="15" t="e">
        <f>S15/R15</f>
        <v>#DIV/0!</v>
      </c>
      <c r="U15" s="23">
        <f>12*S15</f>
        <v>1066.753910609038</v>
      </c>
    </row>
    <row r="16" spans="12:19" s="10" customFormat="1" ht="12.75">
      <c r="L16" s="11"/>
      <c r="M16" s="12"/>
      <c r="N16" s="12"/>
      <c r="O16" s="12"/>
      <c r="P16" s="12"/>
      <c r="Q16" s="13"/>
      <c r="R16" s="23"/>
      <c r="S16" s="24"/>
    </row>
    <row r="17" spans="1:21" s="10" customFormat="1" ht="12.75">
      <c r="A17" s="10" t="s">
        <v>11</v>
      </c>
      <c r="B17" s="10" t="s">
        <v>46</v>
      </c>
      <c r="C17" s="10">
        <v>63</v>
      </c>
      <c r="D17" s="10">
        <v>63</v>
      </c>
      <c r="E17" s="10" t="s">
        <v>4</v>
      </c>
      <c r="F17" s="10">
        <v>1</v>
      </c>
      <c r="G17" s="10">
        <v>0.0283</v>
      </c>
      <c r="H17" s="10">
        <v>0.6</v>
      </c>
      <c r="I17" s="10">
        <v>0.39</v>
      </c>
      <c r="J17" s="10">
        <v>0.97</v>
      </c>
      <c r="K17" s="10">
        <v>2.4</v>
      </c>
      <c r="L17" s="11">
        <v>25</v>
      </c>
      <c r="M17" s="12">
        <v>1</v>
      </c>
      <c r="N17" s="12">
        <v>0.55</v>
      </c>
      <c r="O17" s="12">
        <v>1</v>
      </c>
      <c r="P17" s="12">
        <v>1</v>
      </c>
      <c r="Q17" s="13">
        <f>C17^O17*D17^P17*$Q$5</f>
        <v>5794740</v>
      </c>
      <c r="R17" s="24">
        <f>F17*G17*H17*I17*J17*K17*M17*N17*Q17*$B$2</f>
        <v>34.88512326013915</v>
      </c>
      <c r="S17" s="24">
        <f>F17*G17*H17*I17*J17*L17*M17*N17*Q17*$B$2</f>
        <v>363.38670062644957</v>
      </c>
      <c r="T17" s="15">
        <f>S17/R17</f>
        <v>10.416666666666668</v>
      </c>
      <c r="U17" s="23">
        <f>12*S17</f>
        <v>4360.640407517395</v>
      </c>
    </row>
    <row r="18" spans="1:21" s="10" customFormat="1" ht="12.75">
      <c r="A18" s="10" t="s">
        <v>26</v>
      </c>
      <c r="C18" s="10">
        <v>63</v>
      </c>
      <c r="D18" s="10">
        <v>63</v>
      </c>
      <c r="E18" s="10" t="s">
        <v>5</v>
      </c>
      <c r="F18" s="10">
        <v>1</v>
      </c>
      <c r="G18" s="10">
        <v>0.02</v>
      </c>
      <c r="H18" s="10">
        <v>0.5</v>
      </c>
      <c r="I18" s="10">
        <v>0.75</v>
      </c>
      <c r="J18" s="10">
        <f>J17</f>
        <v>0.97</v>
      </c>
      <c r="K18" s="10">
        <f>K17</f>
        <v>2.4</v>
      </c>
      <c r="L18" s="11">
        <f>L17</f>
        <v>25</v>
      </c>
      <c r="M18" s="12">
        <v>1</v>
      </c>
      <c r="N18" s="12">
        <f>N17</f>
        <v>0.55</v>
      </c>
      <c r="O18" s="12">
        <v>1</v>
      </c>
      <c r="P18" s="12">
        <v>1</v>
      </c>
      <c r="Q18" s="13">
        <f>C18^O18*D18^P18*$Q$6</f>
        <v>0</v>
      </c>
      <c r="R18" s="24">
        <f>F18*G18*H18*I18*J18*K18*M18*N18*Q18*$B$2</f>
        <v>0</v>
      </c>
      <c r="S18" s="24">
        <f>F18*G18*H18*I18*J18*L18*M18*N18*Q18*$B$2</f>
        <v>0</v>
      </c>
      <c r="U18" s="23">
        <f>12*S18</f>
        <v>0</v>
      </c>
    </row>
    <row r="19" spans="3:21" s="10" customFormat="1" ht="12.75">
      <c r="C19" s="10">
        <v>63</v>
      </c>
      <c r="D19" s="10">
        <v>63</v>
      </c>
      <c r="E19" s="10" t="s">
        <v>6</v>
      </c>
      <c r="F19" s="10">
        <v>1.2</v>
      </c>
      <c r="G19" s="10">
        <v>0.0283</v>
      </c>
      <c r="H19" s="10">
        <v>0.6</v>
      </c>
      <c r="I19" s="10">
        <v>0.39</v>
      </c>
      <c r="J19" s="10">
        <f>J17</f>
        <v>0.97</v>
      </c>
      <c r="K19" s="10">
        <f>K17</f>
        <v>2.4</v>
      </c>
      <c r="L19" s="11">
        <f>L17</f>
        <v>25</v>
      </c>
      <c r="M19" s="12">
        <v>1</v>
      </c>
      <c r="N19" s="12">
        <f>N17</f>
        <v>0.55</v>
      </c>
      <c r="O19" s="12">
        <v>1</v>
      </c>
      <c r="P19" s="12">
        <v>1</v>
      </c>
      <c r="Q19" s="13">
        <f>C19^O19*D19^P19*$Q$7</f>
        <v>5794740</v>
      </c>
      <c r="R19" s="24">
        <f>F19*G19*H19*I19*J19*K19*M19*N19*Q19*$B$2</f>
        <v>41.86214791216699</v>
      </c>
      <c r="S19" s="24">
        <f>F19*G19*H19*I19*J19*L19*M19*N19*Q19*$B$2</f>
        <v>436.06404075173936</v>
      </c>
      <c r="T19" s="15">
        <f>S19/R19</f>
        <v>10.416666666666664</v>
      </c>
      <c r="U19" s="23">
        <f>12*S19</f>
        <v>5232.768489020872</v>
      </c>
    </row>
    <row r="20" spans="12:19" s="10" customFormat="1" ht="12.75">
      <c r="L20" s="11"/>
      <c r="M20" s="12"/>
      <c r="N20" s="12"/>
      <c r="O20" s="12"/>
      <c r="P20" s="12"/>
      <c r="Q20" s="13"/>
      <c r="R20" s="23"/>
      <c r="S20" s="24"/>
    </row>
    <row r="21" spans="1:21" s="10" customFormat="1" ht="12.75">
      <c r="A21" s="10" t="s">
        <v>11</v>
      </c>
      <c r="B21" s="10" t="s">
        <v>46</v>
      </c>
      <c r="C21" s="10">
        <v>197</v>
      </c>
      <c r="D21" s="10">
        <v>197</v>
      </c>
      <c r="E21" s="10" t="s">
        <v>4</v>
      </c>
      <c r="F21" s="10">
        <v>1</v>
      </c>
      <c r="G21" s="10">
        <v>0.0283</v>
      </c>
      <c r="H21" s="10">
        <v>0.4</v>
      </c>
      <c r="I21" s="10">
        <v>0.39</v>
      </c>
      <c r="J21" s="10">
        <v>0.97</v>
      </c>
      <c r="K21" s="10">
        <v>0.16</v>
      </c>
      <c r="L21" s="11">
        <v>2.5</v>
      </c>
      <c r="M21" s="12">
        <v>1</v>
      </c>
      <c r="N21" s="12">
        <v>0.55</v>
      </c>
      <c r="O21" s="12">
        <v>1</v>
      </c>
      <c r="P21" s="12">
        <v>1</v>
      </c>
      <c r="Q21" s="13">
        <f>C21^O21*D21^P21*$Q$5</f>
        <v>56661140</v>
      </c>
      <c r="R21" s="24">
        <f>F21*G21*H21*I21*J21*K21*M21*N21*Q21*$B$2</f>
        <v>15.160345439408086</v>
      </c>
      <c r="S21" s="24">
        <f>F21*G21*H21*I21*J21*L21*M21*N21*Q21*$B$2</f>
        <v>236.88039749075133</v>
      </c>
      <c r="T21" s="15">
        <f>S21/R21</f>
        <v>15.624999999999998</v>
      </c>
      <c r="U21" s="23">
        <f>12*S21</f>
        <v>2842.564769889016</v>
      </c>
    </row>
    <row r="22" spans="1:21" s="10" customFormat="1" ht="12.75">
      <c r="A22" s="10" t="s">
        <v>13</v>
      </c>
      <c r="C22" s="10">
        <v>197</v>
      </c>
      <c r="D22" s="10">
        <v>197</v>
      </c>
      <c r="E22" s="10" t="s">
        <v>5</v>
      </c>
      <c r="F22" s="10">
        <v>1</v>
      </c>
      <c r="G22" s="10">
        <v>0.02</v>
      </c>
      <c r="H22" s="10">
        <v>0.4</v>
      </c>
      <c r="I22" s="10">
        <v>0.75</v>
      </c>
      <c r="J22" s="10">
        <f>J21</f>
        <v>0.97</v>
      </c>
      <c r="K22" s="10">
        <f>K21</f>
        <v>0.16</v>
      </c>
      <c r="L22" s="11">
        <f>L21</f>
        <v>2.5</v>
      </c>
      <c r="M22" s="12">
        <v>1</v>
      </c>
      <c r="N22" s="12">
        <f>N21</f>
        <v>0.55</v>
      </c>
      <c r="O22" s="12">
        <v>1</v>
      </c>
      <c r="P22" s="12">
        <v>1</v>
      </c>
      <c r="Q22" s="13">
        <f>C22^O22*D22^P22*$Q$6</f>
        <v>0</v>
      </c>
      <c r="R22" s="24">
        <f>F22*G22*H22*I22*J22*K22*M22*N22*Q22*$B$2</f>
        <v>0</v>
      </c>
      <c r="S22" s="24">
        <f>F22*G22*H22*I22*J22*L22*M22*N22*Q22*$B$2</f>
        <v>0</v>
      </c>
      <c r="U22" s="23">
        <f>12*S22</f>
        <v>0</v>
      </c>
    </row>
    <row r="23" spans="3:21" s="10" customFormat="1" ht="12.75">
      <c r="C23" s="10">
        <v>197</v>
      </c>
      <c r="D23" s="10">
        <v>197</v>
      </c>
      <c r="E23" s="10" t="s">
        <v>6</v>
      </c>
      <c r="F23" s="10">
        <v>1.2</v>
      </c>
      <c r="G23" s="10">
        <v>0.0283</v>
      </c>
      <c r="H23" s="10">
        <v>0.4</v>
      </c>
      <c r="I23" s="10">
        <v>0.39</v>
      </c>
      <c r="J23" s="10">
        <f>J21</f>
        <v>0.97</v>
      </c>
      <c r="K23" s="10">
        <f>K21</f>
        <v>0.16</v>
      </c>
      <c r="L23" s="11">
        <f>L21</f>
        <v>2.5</v>
      </c>
      <c r="M23" s="12">
        <v>1</v>
      </c>
      <c r="N23" s="12">
        <f>N21</f>
        <v>0.55</v>
      </c>
      <c r="O23" s="12">
        <v>1</v>
      </c>
      <c r="P23" s="12">
        <v>1</v>
      </c>
      <c r="Q23" s="13">
        <f>C23^O23*D23^P23*$Q$7</f>
        <v>56661140</v>
      </c>
      <c r="R23" s="24">
        <f>F23*G23*H23*I23*J23*K23*M23*N23*Q23*$B$2</f>
        <v>18.1924145272897</v>
      </c>
      <c r="S23" s="24">
        <f>F23*G23*H23*I23*J23*L23*M23*N23*Q23*$B$2</f>
        <v>284.25647698890157</v>
      </c>
      <c r="T23" s="15">
        <f>S23/R23</f>
        <v>15.625</v>
      </c>
      <c r="U23" s="23">
        <f>12*S23</f>
        <v>3411.077723866819</v>
      </c>
    </row>
    <row r="24" spans="12:19" s="10" customFormat="1" ht="12.75">
      <c r="L24" s="16"/>
      <c r="R24" s="23"/>
      <c r="S24" s="24"/>
    </row>
    <row r="25" spans="1:21" s="10" customFormat="1" ht="12.75">
      <c r="A25" s="10" t="s">
        <v>21</v>
      </c>
      <c r="B25" s="10" t="s">
        <v>46</v>
      </c>
      <c r="C25" s="10">
        <v>1</v>
      </c>
      <c r="D25" s="10">
        <v>1</v>
      </c>
      <c r="E25" s="10" t="s">
        <v>4</v>
      </c>
      <c r="F25" s="10">
        <v>1</v>
      </c>
      <c r="G25" s="10">
        <v>0.0283</v>
      </c>
      <c r="H25" s="10">
        <v>0.9</v>
      </c>
      <c r="I25" s="10">
        <v>0.39</v>
      </c>
      <c r="J25" s="10">
        <v>0.79</v>
      </c>
      <c r="K25" s="10">
        <v>0</v>
      </c>
      <c r="L25" s="11">
        <v>166000</v>
      </c>
      <c r="M25" s="12">
        <v>1</v>
      </c>
      <c r="N25" s="12">
        <v>0.55</v>
      </c>
      <c r="O25" s="12">
        <v>1</v>
      </c>
      <c r="P25" s="12">
        <v>1</v>
      </c>
      <c r="Q25" s="14">
        <f>6.5*Q5</f>
        <v>9490</v>
      </c>
      <c r="R25" s="24">
        <f>F25*G25*H25*I25*J25*K25*M25*N25*Q25*$B$2</f>
        <v>0</v>
      </c>
      <c r="S25" s="24">
        <f>F25*G25*H25*I25*J25*L25*M25*N25*Q25*$B$2</f>
        <v>4827.429965962891</v>
      </c>
      <c r="T25" s="15" t="e">
        <f>S25/R25</f>
        <v>#DIV/0!</v>
      </c>
      <c r="U25" s="23">
        <f>12*S25</f>
        <v>57929.15959155469</v>
      </c>
    </row>
    <row r="26" spans="1:21" s="10" customFormat="1" ht="12.75">
      <c r="A26" s="10" t="s">
        <v>10</v>
      </c>
      <c r="C26" s="10">
        <v>1</v>
      </c>
      <c r="D26" s="10">
        <v>1</v>
      </c>
      <c r="E26" s="10" t="s">
        <v>5</v>
      </c>
      <c r="F26" s="10">
        <v>1</v>
      </c>
      <c r="G26" s="10">
        <v>0.02</v>
      </c>
      <c r="H26" s="10">
        <v>0.5</v>
      </c>
      <c r="I26" s="10">
        <v>0.75</v>
      </c>
      <c r="J26" s="10">
        <f>J25</f>
        <v>0.79</v>
      </c>
      <c r="K26" s="10">
        <f>K25</f>
        <v>0</v>
      </c>
      <c r="L26" s="11">
        <f>L25</f>
        <v>166000</v>
      </c>
      <c r="M26" s="12">
        <v>1</v>
      </c>
      <c r="N26" s="12">
        <f>N25</f>
        <v>0.55</v>
      </c>
      <c r="O26" s="12">
        <v>1</v>
      </c>
      <c r="P26" s="12">
        <v>1</v>
      </c>
      <c r="Q26" s="14">
        <v>0</v>
      </c>
      <c r="R26" s="24">
        <f>F26*G26*H26*I26*J26*K26*M26*N26*Q26*$B$2</f>
        <v>0</v>
      </c>
      <c r="S26" s="24">
        <f>F26*G26*H26*I26*J26*L26*M26*N26*Q26*$B$2</f>
        <v>0</v>
      </c>
      <c r="U26" s="23">
        <f>12*S26</f>
        <v>0</v>
      </c>
    </row>
    <row r="27" spans="1:21" ht="12.75">
      <c r="A27" s="17"/>
      <c r="B27" s="17"/>
      <c r="C27" s="18">
        <v>1</v>
      </c>
      <c r="D27" s="18">
        <v>1</v>
      </c>
      <c r="E27" s="18" t="s">
        <v>6</v>
      </c>
      <c r="F27" s="18">
        <v>1.2</v>
      </c>
      <c r="G27" s="10">
        <v>0.0283</v>
      </c>
      <c r="H27" s="18">
        <v>0.9</v>
      </c>
      <c r="I27" s="18">
        <v>0.39</v>
      </c>
      <c r="J27" s="18">
        <f>J25</f>
        <v>0.79</v>
      </c>
      <c r="K27" s="18">
        <f>K25</f>
        <v>0</v>
      </c>
      <c r="L27" s="19">
        <f>L25</f>
        <v>166000</v>
      </c>
      <c r="M27" s="12">
        <v>1</v>
      </c>
      <c r="N27" s="12">
        <f>N25</f>
        <v>0.55</v>
      </c>
      <c r="O27" s="20">
        <v>1</v>
      </c>
      <c r="P27" s="20">
        <v>1</v>
      </c>
      <c r="Q27" s="14">
        <f>Q25</f>
        <v>9490</v>
      </c>
      <c r="R27" s="24">
        <f>F27*G27*H27*I27*J27*K27*M27*N27*Q27*$B$2</f>
        <v>0</v>
      </c>
      <c r="S27" s="24">
        <f>F27*G27*H27*I27*J27*L27*M27*N27*Q27*$B$2</f>
        <v>5792.915959155468</v>
      </c>
      <c r="T27" s="21" t="e">
        <f>S27/R27</f>
        <v>#DIV/0!</v>
      </c>
      <c r="U27" s="23">
        <f>12*S27</f>
        <v>69514.99150986562</v>
      </c>
    </row>
    <row r="29" ht="12.75">
      <c r="Q29" s="26" t="s">
        <v>43</v>
      </c>
    </row>
    <row r="30" ht="12.75">
      <c r="Q30" s="26" t="s">
        <v>44</v>
      </c>
    </row>
  </sheetData>
  <printOptions/>
  <pageMargins left="0.75" right="0.75" top="1" bottom="1" header="0.5" footer="0.5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Mike Leitch</cp:lastModifiedBy>
  <cp:lastPrinted>2005-04-08T02:28:28Z</cp:lastPrinted>
  <dcterms:created xsi:type="dcterms:W3CDTF">1996-10-14T23:33:28Z</dcterms:created>
  <dcterms:modified xsi:type="dcterms:W3CDTF">2005-04-12T21:48:56Z</dcterms:modified>
  <cp:category/>
  <cp:version/>
  <cp:contentType/>
  <cp:contentStatus/>
</cp:coreProperties>
</file>